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785" windowWidth="12000" windowHeight="6210" tabRatio="641" firstSheet="1" activeTab="1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'Orçamento'!$A$1:$O$84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<sst xmlns="http://schemas.openxmlformats.org/spreadsheetml/2006/main" count="230" uniqueCount="129">
  <si>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</si>
  <si>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</si>
  <si>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</si>
  <si>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</si>
  <si>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</si>
  <si>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</si>
  <si>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</si>
  <si>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</si>
  <si>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</si>
  <si>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</si>
  <si>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</si>
  <si>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</si>
  <si>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</si>
  <si>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</si>
  <si>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</si>
  <si>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</si>
  <si>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HABITAÇÃO</t>
  </si>
  <si>
    <t>Condomínio</t>
  </si>
  <si>
    <t>IPTU</t>
  </si>
  <si>
    <t>TV por Assinatura</t>
  </si>
  <si>
    <t>Supermercado</t>
  </si>
  <si>
    <t>SAÚDE</t>
  </si>
  <si>
    <t>Plano de Saúde</t>
  </si>
  <si>
    <t>Dentista</t>
  </si>
  <si>
    <t>Medicamentos</t>
  </si>
  <si>
    <t>TRANSPORTE</t>
  </si>
  <si>
    <t>Ônibus</t>
  </si>
  <si>
    <t>Táxi</t>
  </si>
  <si>
    <t>AUTOMÓVEL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</si>
  <si>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</si>
  <si>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</si>
  <si>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</si>
  <si>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</si>
  <si>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</si>
  <si>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</si>
  <si>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</si>
  <si>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</si>
  <si>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</si>
  <si>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</si>
  <si>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</si>
  <si>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Cosméticos</t>
  </si>
  <si>
    <t>Cabeleireiro</t>
  </si>
  <si>
    <t>Vestuário</t>
  </si>
  <si>
    <t>Telefone Celular</t>
  </si>
  <si>
    <t>LAZER</t>
  </si>
  <si>
    <t>Restaurantes</t>
  </si>
  <si>
    <t>Cafés/Bares/Boates</t>
  </si>
  <si>
    <t>Locadora de Vídeo</t>
  </si>
  <si>
    <t>CDs, Fitas, acessórios</t>
  </si>
  <si>
    <t>Passagens</t>
  </si>
  <si>
    <t>Hotéis</t>
  </si>
  <si>
    <t>Passeios</t>
  </si>
  <si>
    <t>CARTÕES DE CRÉDITO</t>
  </si>
  <si>
    <t>MasterCard</t>
  </si>
  <si>
    <t>Visa</t>
  </si>
  <si>
    <t>American Express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</si>
  <si>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</si>
  <si>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</si>
  <si>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</si>
  <si>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</si>
  <si>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</si>
  <si>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</si>
  <si>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</si>
  <si>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</si>
  <si>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</si>
  <si>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</si>
  <si>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</si>
  <si>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</si>
  <si>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</si>
  <si>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</si>
  <si>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</si>
  <si>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</si>
  <si>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</si>
  <si>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</si>
  <si>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</si>
  <si>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</si>
  <si>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</si>
  <si>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</si>
  <si>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</si>
  <si>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</si>
  <si>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</si>
  <si>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</si>
  <si>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</si>
  <si>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</si>
  <si>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</si>
  <si>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</si>
  <si>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</si>
  <si>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</si>
  <si>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</si>
  <si>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</si>
  <si>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</si>
  <si>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0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</si>
  <si>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0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</si>
  <si>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</si>
  <si>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</si>
  <si>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0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</si>
  <si>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</si>
  <si>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</si>
  <si>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0"/>
      </rPr>
      <t>TV a Cabo</t>
    </r>
    <r>
      <rPr>
        <sz val="10"/>
        <rFont val="Arial"/>
        <family val="0"/>
      </rPr>
      <t>, marque a linha</t>
    </r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</si>
  <si>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</si>
  <si>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</si>
  <si>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</si>
  <si>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</si>
  <si>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</si>
  <si>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</si>
  <si>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</si>
  <si>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</si>
  <si>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</si>
  <si>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</si>
  <si>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</si>
  <si>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</si>
  <si>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</si>
  <si>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</si>
  <si>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</si>
  <si>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</si>
  <si>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</si>
  <si>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</si>
  <si>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</si>
  <si>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Telefones</t>
  </si>
  <si>
    <t>Livraria/Jornal</t>
  </si>
  <si>
    <t>Cursos (inglês)</t>
  </si>
  <si>
    <t xml:space="preserve">Bijuteria </t>
  </si>
  <si>
    <t>Habilitação</t>
  </si>
  <si>
    <t>Compras</t>
  </si>
  <si>
    <t>Financiamento</t>
  </si>
  <si>
    <t>Poupança</t>
  </si>
  <si>
    <t xml:space="preserve">Outros </t>
  </si>
  <si>
    <t xml:space="preserve">Academia </t>
  </si>
  <si>
    <t>Planilha para Orçamento Doméstico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</si>
</sst>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_(* #,##0.00_);[Red]_(* \(#,##0.00\);_(* &quot;-&quot;??_);_(@_)"/>
    <numFmt numFmtId="183" formatCode="#,##0.0"/>
    <numFmt numFmtId="184" formatCode="000\ 000.0"/>
    <numFmt numFmtId="185" formatCode="_(&quot;R$&quot;\ * #,##0.000_);_(&quot;R$&quot;\ * \(#,##0.000\);_(&quot;R$&quot;\ * &quot;-&quot;??_);_(@_)"/>
    <numFmt numFmtId="186" formatCode="mm/dd/yy_)"/>
    <numFmt numFmtId="187" formatCode="General_)"/>
    <numFmt numFmtId="188" formatCode="0_)"/>
    <numFmt numFmtId="189" formatCode="[hh]:mm;[Red]&quot;—&quot;;&quot;—&quot;"/>
    <numFmt numFmtId="190" formatCode="[hh]:mm;[Red]&quot;×&quot;;&quot;—&quot;"/>
    <numFmt numFmtId="191" formatCode="[&gt;0.02]0.0%;"/>
    <numFmt numFmtId="192" formatCode="0.0%"/>
    <numFmt numFmtId="193" formatCode="0_);\(0\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sz val="16"/>
      <color indexed="10"/>
      <name val="Wide Latin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b/>
      <sz val="14"/>
      <color indexed="12"/>
      <name val="Arial"/>
      <family val="0"/>
    </font>
    <font>
      <sz val="7.35"/>
      <color indexed="8"/>
      <name val="Arial"/>
      <family val="0"/>
    </font>
    <font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37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1" applyFill="1" applyBorder="1" applyAlignment="1">
      <alignment/>
    </xf>
    <xf numFmtId="43" fontId="1" fillId="33" borderId="13" xfId="1" applyNumberFormat="1" applyFill="1" applyBorder="1" applyAlignment="1">
      <alignment/>
    </xf>
    <xf numFmtId="43" fontId="1" fillId="33" borderId="14" xfId="1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43" fontId="1" fillId="33" borderId="22" xfId="0" applyNumberFormat="1" applyFont="1" applyFill="1" applyBorder="1" applyAlignment="1">
      <alignment/>
    </xf>
    <xf numFmtId="182" fontId="1" fillId="33" borderId="23" xfId="0" applyNumberFormat="1" applyFont="1" applyFill="1" applyBorder="1" applyAlignment="1">
      <alignment/>
    </xf>
    <xf numFmtId="182" fontId="1" fillId="33" borderId="24" xfId="0" applyNumberFormat="1" applyFont="1" applyFill="1" applyBorder="1" applyAlignment="1">
      <alignment/>
    </xf>
    <xf numFmtId="182" fontId="1" fillId="33" borderId="25" xfId="0" applyNumberFormat="1" applyFont="1" applyFill="1" applyBorder="1" applyAlignment="1">
      <alignment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10" fillId="0" borderId="0" xfId="48" applyFont="1" applyAlignment="1" applyProtection="1">
      <alignment horizontal="centerContinuous"/>
      <protection/>
    </xf>
    <xf numFmtId="37" fontId="0" fillId="37" borderId="0" xfId="48" applyFont="1" applyFill="1">
      <alignment/>
      <protection/>
    </xf>
    <xf numFmtId="37" fontId="0" fillId="37" borderId="0" xfId="48" applyFont="1" applyFill="1" applyAlignment="1">
      <alignment horizontal="right"/>
      <protection/>
    </xf>
    <xf numFmtId="37" fontId="11" fillId="0" borderId="0" xfId="48" applyFont="1" applyProtection="1">
      <alignment/>
      <protection/>
    </xf>
    <xf numFmtId="37" fontId="12" fillId="0" borderId="0" xfId="48" applyFont="1" applyAlignment="1" applyProtection="1">
      <alignment horizontal="centerContinuous"/>
      <protection locked="0"/>
    </xf>
    <xf numFmtId="37" fontId="13" fillId="38" borderId="12" xfId="48" applyFont="1" applyFill="1" applyBorder="1" applyAlignment="1" applyProtection="1">
      <alignment horizontal="centerContinuous"/>
      <protection/>
    </xf>
    <xf numFmtId="37" fontId="14" fillId="38" borderId="13" xfId="48" applyFont="1" applyFill="1" applyBorder="1" applyAlignment="1">
      <alignment horizontal="centerContinuous"/>
      <protection/>
    </xf>
    <xf numFmtId="37" fontId="13" fillId="38" borderId="13" xfId="48" applyFont="1" applyFill="1" applyBorder="1" applyAlignment="1">
      <alignment horizontal="centerContinuous"/>
      <protection/>
    </xf>
    <xf numFmtId="37" fontId="14" fillId="38" borderId="14" xfId="48" applyFont="1" applyFill="1" applyBorder="1" applyAlignment="1">
      <alignment horizontal="centerContinuous"/>
      <protection/>
    </xf>
    <xf numFmtId="37" fontId="14" fillId="0" borderId="0" xfId="48" applyFont="1">
      <alignment/>
      <protection/>
    </xf>
    <xf numFmtId="37" fontId="7" fillId="0" borderId="11" xfId="48" applyFont="1" applyBorder="1" applyAlignment="1" applyProtection="1">
      <alignment horizontal="center"/>
      <protection/>
    </xf>
    <xf numFmtId="37" fontId="7" fillId="0" borderId="26" xfId="48" applyFont="1" applyBorder="1" applyAlignment="1" applyProtection="1">
      <alignment horizontal="center"/>
      <protection/>
    </xf>
    <xf numFmtId="37" fontId="7" fillId="0" borderId="22" xfId="48" applyFont="1" applyBorder="1" applyAlignment="1" applyProtection="1">
      <alignment horizontal="center"/>
      <protection/>
    </xf>
    <xf numFmtId="37" fontId="15" fillId="0" borderId="19" xfId="48" applyFont="1" applyBorder="1" applyProtection="1">
      <alignment/>
      <protection/>
    </xf>
    <xf numFmtId="37" fontId="0" fillId="0" borderId="16" xfId="48" applyFont="1" applyBorder="1" applyProtection="1">
      <alignment/>
      <protection/>
    </xf>
    <xf numFmtId="37" fontId="15" fillId="0" borderId="23" xfId="48" applyFont="1" applyBorder="1" applyProtection="1">
      <alignment/>
      <protection/>
    </xf>
    <xf numFmtId="37" fontId="15" fillId="0" borderId="20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15" fillId="0" borderId="24" xfId="48" applyFont="1" applyBorder="1" applyProtection="1">
      <alignment/>
      <protection/>
    </xf>
    <xf numFmtId="37" fontId="15" fillId="0" borderId="15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0" fillId="0" borderId="18" xfId="48" applyFont="1" applyBorder="1">
      <alignment/>
      <protection/>
    </xf>
    <xf numFmtId="37" fontId="15" fillId="0" borderId="25" xfId="48" applyFont="1" applyBorder="1">
      <alignment/>
      <protection/>
    </xf>
    <xf numFmtId="37" fontId="15" fillId="0" borderId="15" xfId="48" applyFont="1" applyBorder="1">
      <alignment/>
      <protection/>
    </xf>
    <xf numFmtId="37" fontId="0" fillId="0" borderId="16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16" fillId="39" borderId="27" xfId="48" applyFont="1" applyFill="1" applyBorder="1" applyAlignment="1" applyProtection="1">
      <alignment horizontal="centerContinuous"/>
      <protection/>
    </xf>
    <xf numFmtId="37" fontId="0" fillId="39" borderId="28" xfId="48" applyFont="1" applyFill="1" applyBorder="1" applyAlignment="1">
      <alignment horizontal="centerContinuous"/>
      <protection/>
    </xf>
    <xf numFmtId="37" fontId="0" fillId="39" borderId="29" xfId="48" applyFont="1" applyFill="1" applyBorder="1" applyAlignment="1">
      <alignment horizontal="centerContinuous"/>
      <protection/>
    </xf>
    <xf numFmtId="37" fontId="17" fillId="39" borderId="30" xfId="48" applyFont="1" applyFill="1" applyBorder="1" applyAlignment="1" applyProtection="1">
      <alignment horizontal="centerContinuous"/>
      <protection/>
    </xf>
    <xf numFmtId="37" fontId="0" fillId="39" borderId="0" xfId="48" applyFont="1" applyFill="1" applyAlignment="1">
      <alignment horizontal="centerContinuous"/>
      <protection/>
    </xf>
    <xf numFmtId="37" fontId="0" fillId="39" borderId="31" xfId="48" applyFont="1" applyFill="1" applyBorder="1" applyAlignment="1">
      <alignment horizontal="centerContinuous"/>
      <protection/>
    </xf>
    <xf numFmtId="37" fontId="0" fillId="39" borderId="30" xfId="48" applyFont="1" applyFill="1" applyBorder="1" applyProtection="1">
      <alignment/>
      <protection/>
    </xf>
    <xf numFmtId="37" fontId="0" fillId="39" borderId="0" xfId="48" applyFont="1" applyFill="1" applyProtection="1">
      <alignment/>
      <protection/>
    </xf>
    <xf numFmtId="37" fontId="0" fillId="39" borderId="0" xfId="48" applyFont="1" applyFill="1" applyAlignment="1" applyProtection="1">
      <alignment horizontal="left"/>
      <protection/>
    </xf>
    <xf numFmtId="37" fontId="0" fillId="39" borderId="0" xfId="48" applyFont="1" applyFill="1">
      <alignment/>
      <protection/>
    </xf>
    <xf numFmtId="186" fontId="0" fillId="39" borderId="0" xfId="48" applyNumberFormat="1" applyFont="1" applyFill="1" applyProtection="1">
      <alignment/>
      <protection/>
    </xf>
    <xf numFmtId="37" fontId="0" fillId="39" borderId="31" xfId="48" applyFont="1" applyFill="1" applyBorder="1">
      <alignment/>
      <protection/>
    </xf>
    <xf numFmtId="37" fontId="0" fillId="39" borderId="30" xfId="48" applyFont="1" applyFill="1" applyBorder="1">
      <alignment/>
      <protection/>
    </xf>
    <xf numFmtId="37" fontId="0" fillId="39" borderId="30" xfId="48" applyFont="1" applyFill="1" applyBorder="1" applyAlignment="1" applyProtection="1">
      <alignment horizontal="left"/>
      <protection/>
    </xf>
    <xf numFmtId="187" fontId="0" fillId="39" borderId="0" xfId="48" applyNumberFormat="1" applyFont="1" applyFill="1" applyProtection="1">
      <alignment/>
      <protection/>
    </xf>
    <xf numFmtId="37" fontId="0" fillId="39" borderId="32" xfId="48" applyFont="1" applyFill="1" applyBorder="1" applyAlignment="1" applyProtection="1">
      <alignment horizontal="left"/>
      <protection/>
    </xf>
    <xf numFmtId="187" fontId="0" fillId="39" borderId="33" xfId="48" applyNumberFormat="1" applyFont="1" applyFill="1" applyBorder="1" applyProtection="1">
      <alignment/>
      <protection/>
    </xf>
    <xf numFmtId="37" fontId="0" fillId="39" borderId="33" xfId="48" applyFont="1" applyFill="1" applyBorder="1">
      <alignment/>
      <protection/>
    </xf>
    <xf numFmtId="37" fontId="0" fillId="39" borderId="34" xfId="48" applyFont="1" applyFill="1" applyBorder="1">
      <alignment/>
      <protection/>
    </xf>
    <xf numFmtId="0" fontId="1" fillId="33" borderId="12" xfId="1" applyFont="1" applyFill="1" applyBorder="1" applyAlignment="1">
      <alignment/>
    </xf>
    <xf numFmtId="43" fontId="0" fillId="0" borderId="35" xfId="0" applyNumberFormat="1" applyBorder="1" applyAlignment="1" applyProtection="1">
      <alignment/>
      <protection locked="0"/>
    </xf>
    <xf numFmtId="43" fontId="0" fillId="0" borderId="26" xfId="0" applyNumberFormat="1" applyBorder="1" applyAlignment="1" applyProtection="1">
      <alignment/>
      <protection locked="0"/>
    </xf>
    <xf numFmtId="0" fontId="1" fillId="39" borderId="0" xfId="0" applyFont="1" applyFill="1" applyAlignment="1">
      <alignment/>
    </xf>
    <xf numFmtId="43" fontId="0" fillId="0" borderId="36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7" fontId="20" fillId="0" borderId="0" xfId="48" applyFont="1" applyAlignment="1" applyProtection="1">
      <alignment horizontal="centerContinuous"/>
      <protection/>
    </xf>
    <xf numFmtId="37" fontId="15" fillId="0" borderId="0" xfId="48" applyFont="1" applyAlignment="1">
      <alignment horizontal="centerContinuous"/>
      <protection/>
    </xf>
    <xf numFmtId="37" fontId="15" fillId="0" borderId="0" xfId="48" applyFont="1" applyAlignment="1">
      <alignment/>
      <protection/>
    </xf>
    <xf numFmtId="37" fontId="15" fillId="0" borderId="0" xfId="48" applyFont="1">
      <alignment/>
      <protection/>
    </xf>
    <xf numFmtId="37" fontId="15" fillId="0" borderId="0" xfId="48" applyFont="1" applyAlignment="1" applyProtection="1">
      <alignment horizontal="left"/>
      <protection/>
    </xf>
    <xf numFmtId="37" fontId="15" fillId="0" borderId="0" xfId="48" applyFont="1" applyAlignment="1" applyProtection="1">
      <alignment horizontal="centerContinuous"/>
      <protection/>
    </xf>
    <xf numFmtId="37" fontId="21" fillId="0" borderId="0" xfId="48" applyFont="1">
      <alignment/>
      <protection/>
    </xf>
    <xf numFmtId="0" fontId="19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3" xfId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43" fontId="1" fillId="33" borderId="14" xfId="1" applyNumberFormat="1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43" fontId="15" fillId="0" borderId="35" xfId="0" applyNumberFormat="1" applyFont="1" applyBorder="1" applyAlignment="1" applyProtection="1">
      <alignment/>
      <protection locked="0"/>
    </xf>
    <xf numFmtId="43" fontId="15" fillId="0" borderId="26" xfId="0" applyNumberFormat="1" applyFont="1" applyBorder="1" applyAlignment="1" applyProtection="1">
      <alignment/>
      <protection locked="0"/>
    </xf>
    <xf numFmtId="43" fontId="0" fillId="0" borderId="37" xfId="0" applyNumberFormat="1" applyBorder="1" applyAlignment="1" applyProtection="1">
      <alignment/>
      <protection locked="0"/>
    </xf>
    <xf numFmtId="43" fontId="0" fillId="0" borderId="38" xfId="0" applyNumberFormat="1" applyBorder="1" applyAlignment="1" applyProtection="1">
      <alignment/>
      <protection locked="0"/>
    </xf>
    <xf numFmtId="43" fontId="1" fillId="33" borderId="39" xfId="0" applyNumberFormat="1" applyFont="1" applyFill="1" applyBorder="1" applyAlignment="1">
      <alignment/>
    </xf>
    <xf numFmtId="43" fontId="1" fillId="33" borderId="22" xfId="0" applyNumberFormat="1" applyFont="1" applyFill="1" applyBorder="1" applyAlignment="1">
      <alignment/>
    </xf>
    <xf numFmtId="43" fontId="0" fillId="0" borderId="35" xfId="0" applyNumberFormat="1" applyBorder="1" applyAlignment="1" applyProtection="1">
      <alignment horizontal="center"/>
      <protection locked="0"/>
    </xf>
    <xf numFmtId="43" fontId="1" fillId="33" borderId="39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93" fontId="7" fillId="40" borderId="40" xfId="48" applyNumberFormat="1" applyFont="1" applyFill="1" applyBorder="1" applyAlignment="1" applyProtection="1">
      <alignment horizontal="center"/>
      <protection locked="0"/>
    </xf>
    <xf numFmtId="193" fontId="7" fillId="40" borderId="41" xfId="48" applyNumberFormat="1" applyFont="1" applyFill="1" applyBorder="1" applyAlignment="1" applyProtection="1">
      <alignment horizontal="center"/>
      <protection locked="0"/>
    </xf>
    <xf numFmtId="193" fontId="7" fillId="40" borderId="42" xfId="48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15"/>
          <c:w val="0.959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Orçamento!$B$80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Orçamento!$C$79:$N$79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Orçamento!$C$80:$N$80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Orçamento!$B$81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Orçamento!$C$79:$N$79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Orçamento!$C$81:$N$81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Orçamento!$B$82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Orçamento!$C$79:$N$79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Orçamento!$C$82:$N$82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0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5875"/>
          <c:w val="0.524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2125"/>
          <c:w val="0.589"/>
          <c:h val="0.65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Orçamento!$B$63:$B$65</c:f>
              <c:strCache>
                <c:ptCount val="3"/>
                <c:pt idx="0">
                  <c:v>MasterCard</c:v>
                </c:pt>
                <c:pt idx="1">
                  <c:v>Visa</c:v>
                </c:pt>
                <c:pt idx="2">
                  <c:v>American Express</c:v>
                </c:pt>
              </c:strCache>
            </c:strRef>
          </c:cat>
          <c:val>
            <c:numRef>
              <c:f>Orçamento!$O$63:$O$65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6425"/>
          <c:w val="0.258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"/>
          <c:y val="0.18425"/>
          <c:w val="0.61975"/>
          <c:h val="0.7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Orçamento!$B$68:$B$76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Esportes/Uniformes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Orçamento!$O$68:$O$76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25225"/>
          <c:w val="0.2495"/>
          <c:h val="0.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"/>
          <c:y val="0.18425"/>
          <c:w val="0.62"/>
          <c:h val="0.7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Orçamento!$B$89:$B$96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TRANSPORTE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CARTÕES DE CRÉDITO</c:v>
                </c:pt>
                <c:pt idx="7">
                  <c:v>DEPENDENTES</c:v>
                </c:pt>
              </c:strCache>
            </c:strRef>
          </c:cat>
          <c:val>
            <c:numRef>
              <c:f>Orçamento!$C$89:$C$96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184"/>
          <c:w val="0.2495"/>
          <c:h val="0.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"/>
          <c:w val="0.64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Orçamento!$B$5:$B$9</c:f>
              <c:strCache>
                <c:ptCount val="5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Poupança</c:v>
                </c:pt>
                <c:pt idx="4">
                  <c:v>Outros</c:v>
                </c:pt>
              </c:strCache>
            </c:strRef>
          </c:cat>
          <c:val>
            <c:numRef>
              <c:f>Orçamento!$O$5:$O$9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40725"/>
          <c:w val="0.1812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6775"/>
          <c:w val="0.524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Orçamento!$B$12:$B$20</c:f>
              <c:strCache>
                <c:ptCount val="9"/>
                <c:pt idx="0">
                  <c:v>Financiamento</c:v>
                </c:pt>
                <c:pt idx="1">
                  <c:v>Condomínio</c:v>
                </c:pt>
                <c:pt idx="2">
                  <c:v>IPTU</c:v>
                </c:pt>
                <c:pt idx="3">
                  <c:v>Luz</c:v>
                </c:pt>
                <c:pt idx="4">
                  <c:v>Telefones</c:v>
                </c:pt>
                <c:pt idx="5">
                  <c:v>Compras</c:v>
                </c:pt>
                <c:pt idx="6">
                  <c:v>TV por Assinatura</c:v>
                </c:pt>
                <c:pt idx="7">
                  <c:v>Supermercado</c:v>
                </c:pt>
                <c:pt idx="8">
                  <c:v>Outros </c:v>
                </c:pt>
              </c:strCache>
            </c:strRef>
          </c:cat>
          <c:val>
            <c:numRef>
              <c:f>Orçamento!$O$12:$O$20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2715"/>
          <c:w val="0.258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555"/>
          <c:h val="0.6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Orçamento!$B$23:$B$26</c:f>
              <c:strCache>
                <c:ptCount val="4"/>
                <c:pt idx="0">
                  <c:v>Plano de Saúde</c:v>
                </c:pt>
                <c:pt idx="1">
                  <c:v>Dentista</c:v>
                </c:pt>
                <c:pt idx="2">
                  <c:v>Medicamentos</c:v>
                </c:pt>
                <c:pt idx="3">
                  <c:v>Outros</c:v>
                </c:pt>
              </c:strCache>
            </c:strRef>
          </c:cat>
          <c:val>
            <c:numRef>
              <c:f>Orçamento!$O$23:$O$26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43225"/>
          <c:w val="0.22475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22125"/>
          <c:w val="0.599"/>
          <c:h val="0.66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Orçamento!$B$29:$B$30</c:f>
              <c:strCache>
                <c:ptCount val="2"/>
                <c:pt idx="0">
                  <c:v>Ônibus</c:v>
                </c:pt>
                <c:pt idx="1">
                  <c:v>Táxi</c:v>
                </c:pt>
              </c:strCache>
            </c:strRef>
          </c:cat>
          <c:val>
            <c:numRef>
              <c:f>Orçamento!$O$29:$O$30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5035"/>
          <c:w val="0.125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9275"/>
          <c:w val="0.646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Orçamento!$B$33:$B$39</c:f>
              <c:strCache>
                <c:ptCount val="7"/>
                <c:pt idx="0">
                  <c:v>Seguro</c:v>
                </c:pt>
                <c:pt idx="1">
                  <c:v>Combustível</c:v>
                </c:pt>
                <c:pt idx="2">
                  <c:v>Lavagens</c:v>
                </c:pt>
                <c:pt idx="3">
                  <c:v>IPVA</c:v>
                </c:pt>
                <c:pt idx="4">
                  <c:v>Mecânico</c:v>
                </c:pt>
                <c:pt idx="5">
                  <c:v>Multas</c:v>
                </c:pt>
                <c:pt idx="6">
                  <c:v>Habilitação</c:v>
                </c:pt>
              </c:strCache>
            </c:strRef>
          </c:cat>
          <c:val>
            <c:numRef>
              <c:f>Orçamento!$O$33:$O$39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33225"/>
          <c:w val="0.1835"/>
          <c:h val="0.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175"/>
          <c:w val="0.5705"/>
          <c:h val="0.63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Orçamento!$B$42:$B$49</c:f>
              <c:strCache>
                <c:ptCount val="8"/>
                <c:pt idx="0">
                  <c:v>Cosméticos</c:v>
                </c:pt>
                <c:pt idx="1">
                  <c:v>Cabeleireiro</c:v>
                </c:pt>
                <c:pt idx="2">
                  <c:v>Vestuário</c:v>
                </c:pt>
                <c:pt idx="3">
                  <c:v>Bijuteria </c:v>
                </c:pt>
                <c:pt idx="4">
                  <c:v>Academia </c:v>
                </c:pt>
                <c:pt idx="5">
                  <c:v>Telefone Celular</c:v>
                </c:pt>
                <c:pt idx="6">
                  <c:v>Cursos (inglês)</c:v>
                </c:pt>
                <c:pt idx="7">
                  <c:v>Outros</c:v>
                </c:pt>
              </c:strCache>
            </c:strRef>
          </c:cat>
          <c:val>
            <c:numRef>
              <c:f>Orçamento!$O$42:$O$49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8925"/>
          <c:w val="0.232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455"/>
          <c:h val="0.6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Orçamento!$B$52:$B$60</c:f>
              <c:strCache>
                <c:ptCount val="9"/>
                <c:pt idx="0">
                  <c:v>Restaurantes</c:v>
                </c:pt>
                <c:pt idx="1">
                  <c:v>Cafés/Bares/Boates</c:v>
                </c:pt>
                <c:pt idx="2">
                  <c:v>Livraria/Jornal</c:v>
                </c:pt>
                <c:pt idx="3">
                  <c:v>Locadora de Vídeo</c:v>
                </c:pt>
                <c:pt idx="4">
                  <c:v>CDs, Fitas, acessórios</c:v>
                </c:pt>
                <c:pt idx="5">
                  <c:v>Passagens</c:v>
                </c:pt>
                <c:pt idx="6">
                  <c:v>Hotéis</c:v>
                </c:pt>
                <c:pt idx="7">
                  <c:v>Passeios</c:v>
                </c:pt>
                <c:pt idx="8">
                  <c:v>Outros</c:v>
                </c:pt>
              </c:strCache>
            </c:strRef>
          </c:cat>
          <c:val>
            <c:numRef>
              <c:f>Orçamento!$O$52:$O$60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775"/>
          <c:w val="0.3067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48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0.78425</cdr:y>
    </cdr:from>
    <cdr:to>
      <cdr:x>0.96525</cdr:x>
      <cdr:y>0.92825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29400" y="5219700"/>
          <a:ext cx="20097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0.49825</cdr:x>
      <cdr:y>0.47475</cdr:y>
    </cdr:from>
    <cdr:to>
      <cdr:x>0.52175</cdr:x>
      <cdr:y>0.5035</cdr:y>
    </cdr:to>
    <cdr:sp>
      <cdr:nvSpPr>
        <cdr:cNvPr id="2" name="Text Box 2"/>
        <cdr:cNvSpPr txBox="1">
          <a:spLocks noChangeArrowheads="1"/>
        </cdr:cNvSpPr>
      </cdr:nvSpPr>
      <cdr:spPr>
        <a:xfrm>
          <a:off x="4457700" y="31623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67500"/>
    <xdr:graphicFrame>
      <xdr:nvGraphicFramePr>
        <xdr:cNvPr id="1" name="Shape 1025"/>
        <xdr:cNvGraphicFramePr/>
      </xdr:nvGraphicFramePr>
      <xdr:xfrm>
        <a:off x="832256400" y="832256400"/>
        <a:ext cx="89535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67500"/>
    <xdr:graphicFrame>
      <xdr:nvGraphicFramePr>
        <xdr:cNvPr id="1" name="Shape 1025"/>
        <xdr:cNvGraphicFramePr/>
      </xdr:nvGraphicFramePr>
      <xdr:xfrm>
        <a:off x="832256400" y="832256400"/>
        <a:ext cx="89535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3.421875" style="0" customWidth="1"/>
  </cols>
  <sheetData>
    <row r="1" ht="15.75">
      <c r="A1" s="1" t="s">
        <v>88</v>
      </c>
    </row>
    <row r="3" spans="1:2" ht="12.75">
      <c r="A3" s="3" t="s">
        <v>89</v>
      </c>
      <c r="B3" s="2" t="s">
        <v>90</v>
      </c>
    </row>
    <row r="4" ht="12.75">
      <c r="B4" t="s">
        <v>91</v>
      </c>
    </row>
    <row r="5" ht="12.75">
      <c r="B5" t="s">
        <v>92</v>
      </c>
    </row>
    <row r="7" spans="1:2" ht="12.75">
      <c r="A7" s="3" t="s">
        <v>89</v>
      </c>
      <c r="B7" s="2" t="s">
        <v>93</v>
      </c>
    </row>
    <row r="8" ht="12.75">
      <c r="B8" t="s">
        <v>94</v>
      </c>
    </row>
    <row r="9" ht="12.75">
      <c r="B9" t="s">
        <v>95</v>
      </c>
    </row>
    <row r="10" ht="12.75">
      <c r="B10" t="s">
        <v>96</v>
      </c>
    </row>
    <row r="12" spans="1:2" ht="12.75">
      <c r="A12" s="3" t="s">
        <v>89</v>
      </c>
      <c r="B12" s="2" t="s">
        <v>97</v>
      </c>
    </row>
    <row r="13" ht="12.75">
      <c r="B13" t="s">
        <v>98</v>
      </c>
    </row>
    <row r="14" ht="12.75">
      <c r="B14" t="s">
        <v>99</v>
      </c>
    </row>
    <row r="16" spans="1:2" ht="12.75">
      <c r="A16" s="3" t="s">
        <v>89</v>
      </c>
      <c r="B16" s="2" t="s">
        <v>100</v>
      </c>
    </row>
    <row r="17" ht="12.75">
      <c r="B17" t="s">
        <v>101</v>
      </c>
    </row>
    <row r="18" ht="12.75">
      <c r="B18" t="s">
        <v>102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98"/>
  <sheetViews>
    <sheetView showGridLines="0" tabSelected="1" zoomScale="81" zoomScaleNormal="81" zoomScalePageLayoutView="0" workbookViewId="0" topLeftCell="A1">
      <pane xSplit="2" topLeftCell="C1" activePane="topRight" state="frozen"/>
      <selection pane="topLeft" activeCell="A1" sqref="A1"/>
      <selection pane="topRight" activeCell="D1" sqref="D1:O1"/>
    </sheetView>
  </sheetViews>
  <sheetFormatPr defaultColWidth="11.421875" defaultRowHeight="12.75" outlineLevelRow="1"/>
  <cols>
    <col min="1" max="1" width="1.7109375" style="0" customWidth="1"/>
    <col min="2" max="2" width="26.28125" style="90" bestFit="1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s="103" customFormat="1" ht="32.25" customHeight="1">
      <c r="A1" s="102"/>
      <c r="B1" s="89"/>
      <c r="C1" s="89"/>
      <c r="D1" s="116" t="s">
        <v>128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ht="16.5" customHeight="1"/>
    <row r="3" spans="1:31" s="4" customFormat="1" ht="13.5" thickBot="1">
      <c r="A3" s="80"/>
      <c r="B3" s="91"/>
      <c r="C3" s="81" t="s">
        <v>0</v>
      </c>
      <c r="D3" s="81" t="s">
        <v>1</v>
      </c>
      <c r="E3" s="81" t="s">
        <v>2</v>
      </c>
      <c r="F3" s="81" t="s">
        <v>3</v>
      </c>
      <c r="G3" s="81" t="s">
        <v>4</v>
      </c>
      <c r="H3" s="81" t="s">
        <v>5</v>
      </c>
      <c r="I3" s="81" t="s">
        <v>6</v>
      </c>
      <c r="J3" s="81" t="s">
        <v>7</v>
      </c>
      <c r="K3" s="81" t="s">
        <v>8</v>
      </c>
      <c r="L3" s="81" t="s">
        <v>9</v>
      </c>
      <c r="M3" s="81" t="s">
        <v>10</v>
      </c>
      <c r="N3" s="81" t="s">
        <v>11</v>
      </c>
      <c r="O3" s="81" t="s">
        <v>12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5" customFormat="1" ht="12.75">
      <c r="A4" s="75" t="s">
        <v>107</v>
      </c>
      <c r="B4" s="92"/>
      <c r="C4" s="12">
        <f aca="true" t="shared" si="0" ref="C4:N4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3">
        <f>SUM(O5:O10)</f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5" ht="12.75" outlineLevel="1">
      <c r="A5" s="9"/>
      <c r="B5" s="93" t="s">
        <v>108</v>
      </c>
      <c r="C5" s="114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22">
        <f>SUM(C5:N5)</f>
        <v>0</v>
      </c>
    </row>
    <row r="6" spans="1:15" ht="12.75" outlineLevel="1">
      <c r="A6" s="9"/>
      <c r="B6" s="93" t="s">
        <v>13</v>
      </c>
      <c r="C6" s="114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22">
        <f>SUM(C6:N6)</f>
        <v>0</v>
      </c>
    </row>
    <row r="7" spans="1:15" ht="12.75" outlineLevel="1">
      <c r="A7" s="9"/>
      <c r="B7" s="93" t="s">
        <v>14</v>
      </c>
      <c r="C7" s="114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22">
        <f>SUM(C7:N7)</f>
        <v>0</v>
      </c>
    </row>
    <row r="8" spans="1:15" ht="12.75" outlineLevel="1">
      <c r="A8" s="9"/>
      <c r="B8" s="93" t="s">
        <v>125</v>
      </c>
      <c r="C8" s="114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22">
        <f>SUM(C8:N8)</f>
        <v>0</v>
      </c>
    </row>
    <row r="9" spans="1:15" ht="13.5" outlineLevel="1" thickBot="1">
      <c r="A9" s="10"/>
      <c r="B9" s="94" t="s">
        <v>15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23">
        <f>SUM(C9:N9)</f>
        <v>0</v>
      </c>
    </row>
    <row r="10" spans="3:15" ht="13.5" thickBo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31" s="5" customFormat="1" ht="12.75">
      <c r="A11" s="11" t="s">
        <v>16</v>
      </c>
      <c r="B11" s="92"/>
      <c r="C11" s="12">
        <v>0</v>
      </c>
      <c r="D11" s="12">
        <f aca="true" t="shared" si="1" ref="D11:N11">SUM(D12:D20)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3">
        <f>SUM(O12:O21)</f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15" ht="12.75" outlineLevel="1">
      <c r="A12" s="9"/>
      <c r="B12" s="93" t="s">
        <v>124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22">
        <f aca="true" t="shared" si="2" ref="O12:O20">SUM(C12:N12)</f>
        <v>0</v>
      </c>
    </row>
    <row r="13" spans="1:15" ht="12.75" outlineLevel="1">
      <c r="A13" s="9"/>
      <c r="B13" s="93" t="s">
        <v>17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22">
        <f t="shared" si="2"/>
        <v>0</v>
      </c>
    </row>
    <row r="14" spans="1:15" ht="12.75" outlineLevel="1">
      <c r="A14" s="9"/>
      <c r="B14" s="93" t="s">
        <v>18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22">
        <f t="shared" si="2"/>
        <v>0</v>
      </c>
    </row>
    <row r="15" spans="1:15" ht="12.75" outlineLevel="1">
      <c r="A15" s="9"/>
      <c r="B15" s="93" t="s">
        <v>117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22">
        <f t="shared" si="2"/>
        <v>0</v>
      </c>
    </row>
    <row r="16" spans="1:15" ht="12.75" outlineLevel="1">
      <c r="A16" s="9"/>
      <c r="B16" s="93" t="s">
        <v>118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22">
        <f t="shared" si="2"/>
        <v>0</v>
      </c>
    </row>
    <row r="17" spans="1:15" ht="12.75" outlineLevel="1">
      <c r="A17" s="9"/>
      <c r="B17" s="93" t="s">
        <v>123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22">
        <f t="shared" si="2"/>
        <v>0</v>
      </c>
    </row>
    <row r="18" spans="1:15" ht="12.75" outlineLevel="1">
      <c r="A18" s="9"/>
      <c r="B18" s="93" t="s">
        <v>19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22">
        <f t="shared" si="2"/>
        <v>0</v>
      </c>
    </row>
    <row r="19" spans="1:15" ht="12.75" outlineLevel="1">
      <c r="A19" s="9"/>
      <c r="B19" s="93" t="s">
        <v>20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22">
        <f t="shared" si="2"/>
        <v>0</v>
      </c>
    </row>
    <row r="20" spans="1:15" ht="13.5" outlineLevel="1" thickBot="1">
      <c r="A20" s="10"/>
      <c r="B20" s="94" t="s">
        <v>126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110">
        <v>0</v>
      </c>
      <c r="M20" s="110">
        <v>0</v>
      </c>
      <c r="N20" s="77">
        <v>0</v>
      </c>
      <c r="O20" s="23">
        <f t="shared" si="2"/>
        <v>0</v>
      </c>
    </row>
    <row r="21" spans="3:15" ht="13.5" thickBo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31" s="5" customFormat="1" ht="12.75">
      <c r="A22" s="11" t="s">
        <v>21</v>
      </c>
      <c r="B22" s="92"/>
      <c r="C22" s="12">
        <f aca="true" t="shared" si="3" ref="C22:N22">SUM(C23:C26)</f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  <c r="O22" s="13">
        <f>SUM(O23:O27)</f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15" ht="12.75" outlineLevel="1">
      <c r="A23" s="9"/>
      <c r="B23" s="93" t="s">
        <v>22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22">
        <f>SUM(C23:N23)</f>
        <v>0</v>
      </c>
    </row>
    <row r="24" spans="1:15" ht="12.75" outlineLevel="1">
      <c r="A24" s="9"/>
      <c r="B24" s="93" t="s">
        <v>23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22">
        <f>SUM(C24:N24)</f>
        <v>0</v>
      </c>
    </row>
    <row r="25" spans="1:15" ht="12.75" outlineLevel="1">
      <c r="A25" s="9"/>
      <c r="B25" s="93" t="s">
        <v>24</v>
      </c>
      <c r="C25" s="76">
        <v>0</v>
      </c>
      <c r="D25" s="76">
        <v>0</v>
      </c>
      <c r="E25" s="76">
        <v>0</v>
      </c>
      <c r="F25" s="76">
        <v>0</v>
      </c>
      <c r="G25" s="111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22">
        <f>SUM(C25:N25)</f>
        <v>0</v>
      </c>
    </row>
    <row r="26" spans="1:15" ht="13.5" outlineLevel="1" thickBot="1">
      <c r="A26" s="10"/>
      <c r="B26" s="94" t="s">
        <v>15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23">
        <f>SUM(C26:N26)</f>
        <v>0</v>
      </c>
    </row>
    <row r="27" spans="3:15" ht="13.5" thickBo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31" s="5" customFormat="1" ht="12.75">
      <c r="A28" s="11" t="s">
        <v>25</v>
      </c>
      <c r="B28" s="92"/>
      <c r="C28" s="12">
        <f aca="true" t="shared" si="4" ref="C28:N28">SUM(C29:C30)</f>
        <v>0</v>
      </c>
      <c r="D28" s="12">
        <f t="shared" si="4"/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3">
        <f>SUM(C28:N28)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9"/>
      <c r="B29" s="93" t="s">
        <v>26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22">
        <f>SUM(C29:N29)</f>
        <v>0</v>
      </c>
    </row>
    <row r="30" spans="1:15" ht="12.75" outlineLevel="1">
      <c r="A30" s="9"/>
      <c r="B30" s="93" t="s">
        <v>27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22">
        <f>SUM(C30:N30)</f>
        <v>0</v>
      </c>
    </row>
    <row r="31" spans="3:15" ht="13.5" thickBo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31" s="5" customFormat="1" ht="12.75">
      <c r="A32" s="11" t="s">
        <v>28</v>
      </c>
      <c r="B32" s="92"/>
      <c r="C32" s="12">
        <f aca="true" t="shared" si="5" ref="C32:N32">SUM(C33:C39)</f>
        <v>0</v>
      </c>
      <c r="D32" s="12">
        <f t="shared" si="5"/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3">
        <f aca="true" t="shared" si="6" ref="O32:O39">SUM(C32:N32)</f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15" ht="12.75" outlineLevel="1">
      <c r="A33" s="9"/>
      <c r="B33" s="93" t="s">
        <v>29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22">
        <f t="shared" si="6"/>
        <v>0</v>
      </c>
    </row>
    <row r="34" spans="1:15" ht="12.75" outlineLevel="1">
      <c r="A34" s="9"/>
      <c r="B34" s="93" t="s">
        <v>30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22">
        <f t="shared" si="6"/>
        <v>0</v>
      </c>
    </row>
    <row r="35" spans="1:15" ht="12.75" outlineLevel="1">
      <c r="A35" s="9"/>
      <c r="B35" s="93" t="s">
        <v>31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22">
        <f t="shared" si="6"/>
        <v>0</v>
      </c>
    </row>
    <row r="36" spans="1:15" ht="12.75" outlineLevel="1">
      <c r="A36" s="9"/>
      <c r="B36" s="93" t="s">
        <v>32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22">
        <f t="shared" si="6"/>
        <v>0</v>
      </c>
    </row>
    <row r="37" spans="1:15" ht="12.75" outlineLevel="1">
      <c r="A37" s="9"/>
      <c r="B37" s="93" t="s">
        <v>34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22">
        <f t="shared" si="6"/>
        <v>0</v>
      </c>
    </row>
    <row r="38" spans="1:15" ht="12.75" outlineLevel="1">
      <c r="A38" s="9"/>
      <c r="B38" s="93" t="s">
        <v>36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22">
        <f t="shared" si="6"/>
        <v>0</v>
      </c>
    </row>
    <row r="39" spans="1:15" ht="13.5" outlineLevel="1" thickBot="1">
      <c r="A39" s="10"/>
      <c r="B39" s="94" t="s">
        <v>122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23">
        <f t="shared" si="6"/>
        <v>0</v>
      </c>
    </row>
    <row r="40" spans="3:15" ht="13.5" thickBo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35" s="5" customFormat="1" ht="12.75">
      <c r="A41" s="11" t="s">
        <v>39</v>
      </c>
      <c r="B41" s="92"/>
      <c r="C41" s="12">
        <f aca="true" t="shared" si="7" ref="C41:H41">SUM(C42:C49)</f>
        <v>0</v>
      </c>
      <c r="D41" s="12">
        <f t="shared" si="7"/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v>0</v>
      </c>
      <c r="J41" s="12">
        <v>0</v>
      </c>
      <c r="K41" s="12">
        <v>0</v>
      </c>
      <c r="L41" s="12">
        <v>0</v>
      </c>
      <c r="M41" s="12">
        <f>SUM(M42:M49)</f>
        <v>0</v>
      </c>
      <c r="N41" s="12">
        <f>SUM(N42:N49)</f>
        <v>0</v>
      </c>
      <c r="O41" s="106">
        <f>SUM(C41:N41)</f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15" ht="12.75" outlineLevel="1">
      <c r="A42" s="9"/>
      <c r="B42" s="93" t="s">
        <v>40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107">
        <f>SUM(C42:N42)</f>
        <v>0</v>
      </c>
    </row>
    <row r="43" spans="1:15" ht="12.75" outlineLevel="1">
      <c r="A43" s="9"/>
      <c r="B43" s="93" t="s">
        <v>41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107">
        <f aca="true" t="shared" si="8" ref="O43:O49">SUM(C43:N43)</f>
        <v>0</v>
      </c>
    </row>
    <row r="44" spans="1:15" ht="12.75" outlineLevel="1">
      <c r="A44" s="9"/>
      <c r="B44" s="93" t="s">
        <v>42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107">
        <f t="shared" si="8"/>
        <v>0</v>
      </c>
    </row>
    <row r="45" spans="1:15" ht="12.75" outlineLevel="1">
      <c r="A45" s="9"/>
      <c r="B45" s="93" t="s">
        <v>121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115">
        <f>SUM(C45:N45)</f>
        <v>0</v>
      </c>
    </row>
    <row r="46" spans="1:15" ht="12.75" outlineLevel="1">
      <c r="A46" s="9"/>
      <c r="B46" s="93" t="s">
        <v>127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112">
        <f t="shared" si="8"/>
        <v>0</v>
      </c>
    </row>
    <row r="47" spans="1:15" ht="12.75" outlineLevel="1">
      <c r="A47" s="9"/>
      <c r="B47" s="93" t="s">
        <v>43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/>
      <c r="N47" s="76"/>
      <c r="O47" s="107">
        <f>SUM(C47:N47)</f>
        <v>0</v>
      </c>
    </row>
    <row r="48" spans="1:15" ht="12.75" outlineLevel="1">
      <c r="A48" s="9"/>
      <c r="B48" s="93" t="s">
        <v>120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107">
        <f t="shared" si="8"/>
        <v>0</v>
      </c>
    </row>
    <row r="49" spans="1:15" ht="13.5" outlineLevel="1" thickBot="1">
      <c r="A49" s="10"/>
      <c r="B49" s="94" t="s">
        <v>15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113">
        <f t="shared" si="8"/>
        <v>0</v>
      </c>
    </row>
    <row r="50" spans="3:15" ht="13.5" thickBo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35" s="5" customFormat="1" ht="12.75">
      <c r="A51" s="11" t="s">
        <v>44</v>
      </c>
      <c r="B51" s="92"/>
      <c r="C51" s="12">
        <f aca="true" t="shared" si="9" ref="C51:N51">SUM(C52:C60)</f>
        <v>0</v>
      </c>
      <c r="D51" s="12">
        <f t="shared" si="9"/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3">
        <f aca="true" t="shared" si="10" ref="O51:O65">SUM(C51:N51)</f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15" ht="12.75" outlineLevel="1">
      <c r="A52" s="9"/>
      <c r="B52" s="93" t="s">
        <v>45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22">
        <f t="shared" si="10"/>
        <v>0</v>
      </c>
    </row>
    <row r="53" spans="1:15" ht="12.75" outlineLevel="1">
      <c r="A53" s="9"/>
      <c r="B53" s="93" t="s">
        <v>46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22">
        <f t="shared" si="10"/>
        <v>0</v>
      </c>
    </row>
    <row r="54" spans="1:15" ht="12.75" outlineLevel="1">
      <c r="A54" s="9"/>
      <c r="B54" s="93" t="s">
        <v>119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22">
        <f t="shared" si="10"/>
        <v>0</v>
      </c>
    </row>
    <row r="55" spans="1:15" ht="12.75" outlineLevel="1">
      <c r="A55" s="9"/>
      <c r="B55" s="93" t="s">
        <v>47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22">
        <f t="shared" si="10"/>
        <v>0</v>
      </c>
    </row>
    <row r="56" spans="1:15" ht="12.75" outlineLevel="1">
      <c r="A56" s="9"/>
      <c r="B56" s="93" t="s">
        <v>48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22">
        <f t="shared" si="10"/>
        <v>0</v>
      </c>
    </row>
    <row r="57" spans="1:15" ht="12.75" outlineLevel="1">
      <c r="A57" s="9"/>
      <c r="B57" s="93" t="s">
        <v>49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22">
        <f t="shared" si="10"/>
        <v>0</v>
      </c>
    </row>
    <row r="58" spans="1:15" ht="12.75" outlineLevel="1">
      <c r="A58" s="9"/>
      <c r="B58" s="93" t="s">
        <v>50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22">
        <f t="shared" si="10"/>
        <v>0</v>
      </c>
    </row>
    <row r="59" spans="1:15" ht="12.75" outlineLevel="1">
      <c r="A59" s="9"/>
      <c r="B59" s="93" t="s">
        <v>51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22">
        <f t="shared" si="10"/>
        <v>0</v>
      </c>
    </row>
    <row r="60" spans="1:15" ht="13.5" outlineLevel="1" thickBot="1">
      <c r="A60" s="10"/>
      <c r="B60" s="94" t="s">
        <v>15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109">
        <v>0</v>
      </c>
      <c r="L60" s="77">
        <v>0</v>
      </c>
      <c r="M60" s="77">
        <v>0</v>
      </c>
      <c r="N60" s="77">
        <v>0</v>
      </c>
      <c r="O60" s="23">
        <f t="shared" si="10"/>
        <v>0</v>
      </c>
    </row>
    <row r="61" spans="2:35" s="7" customFormat="1" ht="13.5" thickBot="1">
      <c r="B61" s="9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15" ht="12.75">
      <c r="A62" s="11" t="s">
        <v>52</v>
      </c>
      <c r="B62" s="92"/>
      <c r="C62" s="12">
        <f aca="true" t="shared" si="11" ref="C62:N62">SUM(C63:C65)</f>
        <v>0</v>
      </c>
      <c r="D62" s="12">
        <f t="shared" si="11"/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3">
        <f>SUM(C62:N62)</f>
        <v>0</v>
      </c>
    </row>
    <row r="63" spans="1:15" ht="12.75" outlineLevel="1">
      <c r="A63" s="9"/>
      <c r="B63" s="93" t="s">
        <v>53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22">
        <f t="shared" si="10"/>
        <v>0</v>
      </c>
    </row>
    <row r="64" spans="1:15" ht="12.75" outlineLevel="1">
      <c r="A64" s="9"/>
      <c r="B64" s="93" t="s">
        <v>54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108">
        <v>0</v>
      </c>
      <c r="L64" s="76">
        <v>0</v>
      </c>
      <c r="M64" s="76">
        <v>0</v>
      </c>
      <c r="N64" s="76">
        <v>0</v>
      </c>
      <c r="O64" s="22">
        <f t="shared" si="10"/>
        <v>0</v>
      </c>
    </row>
    <row r="65" spans="1:15" ht="13.5" outlineLevel="1" thickBot="1">
      <c r="A65" s="10"/>
      <c r="B65" s="94" t="s">
        <v>55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23">
        <f t="shared" si="10"/>
        <v>0</v>
      </c>
    </row>
    <row r="66" ht="13.5" thickBot="1"/>
    <row r="67" spans="1:15" ht="12.75">
      <c r="A67" s="75" t="s">
        <v>103</v>
      </c>
      <c r="B67" s="92"/>
      <c r="C67" s="12">
        <f aca="true" t="shared" si="12" ref="C67:N67">SUM(C68:C76)</f>
        <v>0</v>
      </c>
      <c r="D67" s="12">
        <f t="shared" si="12"/>
        <v>0</v>
      </c>
      <c r="E67" s="12">
        <f t="shared" si="12"/>
        <v>0</v>
      </c>
      <c r="F67" s="12">
        <f t="shared" si="12"/>
        <v>0</v>
      </c>
      <c r="G67" s="12">
        <f t="shared" si="12"/>
        <v>0</v>
      </c>
      <c r="H67" s="12">
        <f t="shared" si="12"/>
        <v>0</v>
      </c>
      <c r="I67" s="12">
        <f t="shared" si="12"/>
        <v>0</v>
      </c>
      <c r="J67" s="12">
        <f t="shared" si="12"/>
        <v>0</v>
      </c>
      <c r="K67" s="12">
        <f t="shared" si="12"/>
        <v>0</v>
      </c>
      <c r="L67" s="12">
        <f t="shared" si="12"/>
        <v>0</v>
      </c>
      <c r="M67" s="12">
        <f t="shared" si="12"/>
        <v>0</v>
      </c>
      <c r="N67" s="12">
        <f t="shared" si="12"/>
        <v>0</v>
      </c>
      <c r="O67" s="13">
        <f>SUM(C67:N67)</f>
        <v>0</v>
      </c>
    </row>
    <row r="68" spans="1:15" ht="12.75" outlineLevel="1">
      <c r="A68" s="9"/>
      <c r="B68" s="93" t="s">
        <v>104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22">
        <f aca="true" t="shared" si="13" ref="O68:O76">SUM(C68:N68)</f>
        <v>0</v>
      </c>
    </row>
    <row r="69" spans="1:15" ht="12.75" outlineLevel="1">
      <c r="A69" s="9"/>
      <c r="B69" s="93" t="s">
        <v>105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22">
        <f t="shared" si="13"/>
        <v>0</v>
      </c>
    </row>
    <row r="70" spans="1:15" ht="12.75" outlineLevel="1">
      <c r="A70" s="9"/>
      <c r="B70" s="93" t="s">
        <v>109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22">
        <f t="shared" si="13"/>
        <v>0</v>
      </c>
    </row>
    <row r="71" spans="1:15" ht="12.75" outlineLevel="1">
      <c r="A71" s="9"/>
      <c r="B71" s="93" t="s">
        <v>111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22">
        <f t="shared" si="13"/>
        <v>0</v>
      </c>
    </row>
    <row r="72" spans="1:15" ht="12.75" outlineLevel="1">
      <c r="A72" s="9"/>
      <c r="B72" s="93" t="s">
        <v>106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22">
        <f t="shared" si="13"/>
        <v>0</v>
      </c>
    </row>
    <row r="73" spans="1:15" ht="12.75" outlineLevel="1">
      <c r="A73" s="9"/>
      <c r="B73" s="93" t="s">
        <v>110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22">
        <f t="shared" si="13"/>
        <v>0</v>
      </c>
    </row>
    <row r="74" spans="1:15" ht="12.75" outlineLevel="1">
      <c r="A74" s="9"/>
      <c r="B74" s="93" t="s">
        <v>42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22">
        <f t="shared" si="13"/>
        <v>0</v>
      </c>
    </row>
    <row r="75" spans="1:15" ht="12.75" outlineLevel="1">
      <c r="A75" s="9"/>
      <c r="B75" s="93" t="s">
        <v>112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22">
        <f t="shared" si="13"/>
        <v>0</v>
      </c>
    </row>
    <row r="76" spans="1:15" ht="13.5" outlineLevel="1" thickBot="1">
      <c r="A76" s="10"/>
      <c r="B76" s="94" t="s">
        <v>15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23">
        <f t="shared" si="13"/>
        <v>0</v>
      </c>
    </row>
    <row r="79" spans="1:15" ht="13.5" thickBot="1">
      <c r="A79" s="4"/>
      <c r="B79" s="96" t="s">
        <v>116</v>
      </c>
      <c r="C79" s="14" t="s">
        <v>0</v>
      </c>
      <c r="D79" s="14" t="s">
        <v>1</v>
      </c>
      <c r="E79" s="14" t="s">
        <v>2</v>
      </c>
      <c r="F79" s="14" t="s">
        <v>3</v>
      </c>
      <c r="G79" s="14" t="s">
        <v>4</v>
      </c>
      <c r="H79" s="14" t="s">
        <v>5</v>
      </c>
      <c r="I79" s="14" t="s">
        <v>6</v>
      </c>
      <c r="J79" s="14" t="s">
        <v>7</v>
      </c>
      <c r="K79" s="14" t="s">
        <v>8</v>
      </c>
      <c r="L79" s="14" t="s">
        <v>9</v>
      </c>
      <c r="M79" s="14" t="s">
        <v>10</v>
      </c>
      <c r="N79" s="14" t="s">
        <v>11</v>
      </c>
      <c r="O79" s="14" t="s">
        <v>12</v>
      </c>
    </row>
    <row r="80" spans="1:15" ht="12.75">
      <c r="A80" s="19"/>
      <c r="B80" s="97" t="s">
        <v>33</v>
      </c>
      <c r="C80" s="16">
        <f aca="true" t="shared" si="14" ref="C80:O80">C4</f>
        <v>0</v>
      </c>
      <c r="D80" s="16">
        <f t="shared" si="14"/>
        <v>0</v>
      </c>
      <c r="E80" s="16">
        <f t="shared" si="14"/>
        <v>0</v>
      </c>
      <c r="F80" s="16">
        <f t="shared" si="14"/>
        <v>0</v>
      </c>
      <c r="G80" s="16">
        <f t="shared" si="14"/>
        <v>0</v>
      </c>
      <c r="H80" s="16">
        <f t="shared" si="14"/>
        <v>0</v>
      </c>
      <c r="I80" s="16">
        <f t="shared" si="14"/>
        <v>0</v>
      </c>
      <c r="J80" s="16">
        <f t="shared" si="14"/>
        <v>0</v>
      </c>
      <c r="K80" s="16">
        <f t="shared" si="14"/>
        <v>0</v>
      </c>
      <c r="L80" s="16">
        <f t="shared" si="14"/>
        <v>0</v>
      </c>
      <c r="M80" s="16">
        <f t="shared" si="14"/>
        <v>0</v>
      </c>
      <c r="N80" s="16">
        <f t="shared" si="14"/>
        <v>0</v>
      </c>
      <c r="O80" s="24">
        <f t="shared" si="14"/>
        <v>0</v>
      </c>
    </row>
    <row r="81" spans="1:15" ht="12.75">
      <c r="A81" s="20"/>
      <c r="B81" s="98" t="s">
        <v>35</v>
      </c>
      <c r="C81" s="17">
        <f aca="true" t="shared" si="15" ref="C81:N81">C11+C22+C28+C32+C41+C51+C62+C67</f>
        <v>0</v>
      </c>
      <c r="D81" s="17">
        <f t="shared" si="15"/>
        <v>0</v>
      </c>
      <c r="E81" s="17">
        <f t="shared" si="15"/>
        <v>0</v>
      </c>
      <c r="F81" s="17">
        <f t="shared" si="15"/>
        <v>0</v>
      </c>
      <c r="G81" s="17">
        <f t="shared" si="15"/>
        <v>0</v>
      </c>
      <c r="H81" s="17">
        <f t="shared" si="15"/>
        <v>0</v>
      </c>
      <c r="I81" s="17">
        <f t="shared" si="15"/>
        <v>0</v>
      </c>
      <c r="J81" s="17">
        <f t="shared" si="15"/>
        <v>0</v>
      </c>
      <c r="K81" s="17">
        <f t="shared" si="15"/>
        <v>0</v>
      </c>
      <c r="L81" s="17">
        <f t="shared" si="15"/>
        <v>0</v>
      </c>
      <c r="M81" s="17">
        <f t="shared" si="15"/>
        <v>0</v>
      </c>
      <c r="N81" s="17">
        <f t="shared" si="15"/>
        <v>0</v>
      </c>
      <c r="O81" s="25">
        <f>O11+O22+O28+O32+O41+O51</f>
        <v>0</v>
      </c>
    </row>
    <row r="82" spans="1:15" ht="12.75">
      <c r="A82" s="21"/>
      <c r="B82" s="98" t="s">
        <v>37</v>
      </c>
      <c r="C82" s="17">
        <f aca="true" t="shared" si="16" ref="C82:O82">C80-C81</f>
        <v>0</v>
      </c>
      <c r="D82" s="17">
        <f t="shared" si="16"/>
        <v>0</v>
      </c>
      <c r="E82" s="17">
        <f t="shared" si="16"/>
        <v>0</v>
      </c>
      <c r="F82" s="17">
        <f t="shared" si="16"/>
        <v>0</v>
      </c>
      <c r="G82" s="17">
        <f t="shared" si="16"/>
        <v>0</v>
      </c>
      <c r="H82" s="17">
        <f t="shared" si="16"/>
        <v>0</v>
      </c>
      <c r="I82" s="17">
        <f t="shared" si="16"/>
        <v>0</v>
      </c>
      <c r="J82" s="17">
        <f t="shared" si="16"/>
        <v>0</v>
      </c>
      <c r="K82" s="17">
        <f t="shared" si="16"/>
        <v>0</v>
      </c>
      <c r="L82" s="17">
        <f t="shared" si="16"/>
        <v>0</v>
      </c>
      <c r="M82" s="17">
        <f t="shared" si="16"/>
        <v>0</v>
      </c>
      <c r="N82" s="17">
        <f t="shared" si="16"/>
        <v>0</v>
      </c>
      <c r="O82" s="25">
        <f t="shared" si="16"/>
        <v>0</v>
      </c>
    </row>
    <row r="83" spans="1:15" ht="13.5" thickBot="1">
      <c r="A83" s="15"/>
      <c r="B83" s="99" t="s">
        <v>38</v>
      </c>
      <c r="C83" s="18">
        <f>C82</f>
        <v>0</v>
      </c>
      <c r="D83" s="18">
        <f aca="true" t="shared" si="17" ref="D83:O83">C83+D82</f>
        <v>0</v>
      </c>
      <c r="E83" s="18">
        <f t="shared" si="17"/>
        <v>0</v>
      </c>
      <c r="F83" s="18">
        <f t="shared" si="17"/>
        <v>0</v>
      </c>
      <c r="G83" s="18">
        <f t="shared" si="17"/>
        <v>0</v>
      </c>
      <c r="H83" s="18">
        <f t="shared" si="17"/>
        <v>0</v>
      </c>
      <c r="I83" s="18">
        <f t="shared" si="17"/>
        <v>0</v>
      </c>
      <c r="J83" s="18">
        <f>I83+J82</f>
        <v>0</v>
      </c>
      <c r="K83" s="18">
        <f t="shared" si="17"/>
        <v>0</v>
      </c>
      <c r="L83" s="18">
        <f t="shared" si="17"/>
        <v>0</v>
      </c>
      <c r="M83" s="18">
        <f t="shared" si="17"/>
        <v>0</v>
      </c>
      <c r="N83" s="18">
        <f t="shared" si="17"/>
        <v>0</v>
      </c>
      <c r="O83" s="26">
        <f t="shared" si="17"/>
        <v>0</v>
      </c>
    </row>
    <row r="84" s="104" customFormat="1" ht="12.75"/>
    <row r="85" s="104" customFormat="1" ht="12.75"/>
    <row r="86" spans="2:3" s="104" customFormat="1" ht="12.75">
      <c r="B86" s="105" t="s">
        <v>114</v>
      </c>
      <c r="C86" s="105"/>
    </row>
    <row r="87" s="104" customFormat="1" ht="12.75"/>
    <row r="88" spans="2:3" ht="12.75">
      <c r="B88" s="101" t="str">
        <f>A4</f>
        <v>RENDA FAMILIAR</v>
      </c>
      <c r="C88" s="79">
        <f>O4</f>
        <v>0</v>
      </c>
    </row>
    <row r="89" spans="2:3" ht="12.75">
      <c r="B89" s="101" t="str">
        <f>A11</f>
        <v>HABITAÇÃO</v>
      </c>
      <c r="C89" s="79">
        <f>O11</f>
        <v>0</v>
      </c>
    </row>
    <row r="90" spans="2:3" ht="12.75">
      <c r="B90" s="101" t="str">
        <f>A22</f>
        <v>SAÚDE</v>
      </c>
      <c r="C90" s="79">
        <f>O22</f>
        <v>0</v>
      </c>
    </row>
    <row r="91" spans="2:3" ht="12.75">
      <c r="B91" s="101" t="str">
        <f>A28</f>
        <v>TRANSPORTE</v>
      </c>
      <c r="C91" s="79">
        <f>O28</f>
        <v>0</v>
      </c>
    </row>
    <row r="92" spans="2:3" ht="12.75">
      <c r="B92" s="101" t="str">
        <f>A32</f>
        <v>AUTOMÓVEL</v>
      </c>
      <c r="C92" s="79">
        <f>O32</f>
        <v>0</v>
      </c>
    </row>
    <row r="93" spans="2:3" ht="12.75">
      <c r="B93" s="101" t="str">
        <f>A41</f>
        <v>DESPESAS PESSOAIS</v>
      </c>
      <c r="C93" s="79">
        <f>O41</f>
        <v>0</v>
      </c>
    </row>
    <row r="94" spans="2:3" ht="12.75">
      <c r="B94" s="101" t="str">
        <f>A51</f>
        <v>LAZER</v>
      </c>
      <c r="C94" s="79">
        <f>O51</f>
        <v>0</v>
      </c>
    </row>
    <row r="95" spans="2:3" ht="12.75">
      <c r="B95" s="101" t="str">
        <f>A62</f>
        <v>CARTÕES DE CRÉDITO</v>
      </c>
      <c r="C95" s="79">
        <f>O62</f>
        <v>0</v>
      </c>
    </row>
    <row r="96" spans="2:3" ht="12.75">
      <c r="B96" s="101" t="str">
        <f>A67</f>
        <v>DEPENDENTES</v>
      </c>
      <c r="C96" s="79">
        <f>O67</f>
        <v>0</v>
      </c>
    </row>
    <row r="98" spans="2:3" ht="12.75" hidden="1">
      <c r="B98" s="100" t="s">
        <v>115</v>
      </c>
      <c r="C98" s="78"/>
    </row>
  </sheetData>
  <sheetProtection/>
  <mergeCells count="1">
    <mergeCell ref="D1:O1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  <oleObjects>
    <oleObject progId="CDraw4" shapeId="693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61">
      <selection activeCell="J15" sqref="J15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r:id="rId2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O22" sqref="O22"/>
    </sheetView>
  </sheetViews>
  <sheetFormatPr defaultColWidth="5.7109375" defaultRowHeight="12.75"/>
  <cols>
    <col min="1" max="23" width="3.7109375" style="28" customWidth="1"/>
    <col min="24" max="24" width="3.7109375" style="28" hidden="1" customWidth="1"/>
    <col min="25" max="25" width="13.00390625" style="28" hidden="1" customWidth="1"/>
    <col min="26" max="30" width="5.7109375" style="28" hidden="1" customWidth="1"/>
    <col min="31" max="31" width="8.57421875" style="28" hidden="1" customWidth="1"/>
    <col min="32" max="37" width="5.7109375" style="28" hidden="1" customWidth="1"/>
    <col min="38" max="16384" width="5.7109375" style="28" customWidth="1"/>
  </cols>
  <sheetData>
    <row r="1" spans="1:37" s="27" customFormat="1" ht="16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AH1" s="28"/>
      <c r="AI1" s="28"/>
      <c r="AJ1" s="28"/>
      <c r="AK1" s="28"/>
    </row>
    <row r="2" spans="1:37" s="27" customFormat="1" ht="13.5" customHeight="1" hidden="1">
      <c r="A2" s="2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4"/>
      <c r="AH2" s="28"/>
      <c r="AI2" s="28"/>
      <c r="AJ2" s="28"/>
      <c r="AK2" s="28"/>
    </row>
    <row r="3" spans="1:2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3.5" customHeight="1" hidden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3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 hidden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 customHeight="1" hidden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.75" customHeight="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2.75" customHeight="1" hidden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2.75" customHeight="1" hidden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hidden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 hidden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12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2.75" customHeight="1" hidden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 hidden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12.75" customHeight="1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2.75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 customHeight="1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13.5" customHeight="1" hidden="1">
      <c r="A19" s="87"/>
      <c r="B19" s="83"/>
      <c r="C19" s="83"/>
      <c r="D19" s="83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ht="0.75" customHeight="1"/>
    <row r="21" spans="1:2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113</v>
      </c>
      <c r="N21" s="30"/>
      <c r="O21" s="117">
        <v>2010</v>
      </c>
      <c r="P21" s="118"/>
      <c r="Q21" s="119"/>
      <c r="R21" s="30"/>
      <c r="S21" s="30"/>
      <c r="T21" s="30"/>
      <c r="U21" s="30"/>
      <c r="V21" s="30"/>
      <c r="W21" s="30"/>
    </row>
    <row r="24" ht="30">
      <c r="K24" s="32" t="str">
        <f>FIXED(O21+IF(O21&gt;199,0,1900),0,TRUE)</f>
        <v>2010</v>
      </c>
    </row>
    <row r="26" spans="1:23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8" ht="13.5" thickBot="1"/>
    <row r="29" spans="1:23" ht="12.75">
      <c r="A29" s="34" t="s">
        <v>56</v>
      </c>
      <c r="B29" s="35"/>
      <c r="C29" s="36"/>
      <c r="D29" s="35"/>
      <c r="E29" s="35"/>
      <c r="F29" s="35"/>
      <c r="G29" s="37"/>
      <c r="H29" s="38"/>
      <c r="I29" s="34" t="s">
        <v>57</v>
      </c>
      <c r="J29" s="35"/>
      <c r="K29" s="36"/>
      <c r="L29" s="35"/>
      <c r="M29" s="35"/>
      <c r="N29" s="35"/>
      <c r="O29" s="37"/>
      <c r="P29" s="38"/>
      <c r="Q29" s="34" t="s">
        <v>58</v>
      </c>
      <c r="R29" s="35"/>
      <c r="S29" s="36"/>
      <c r="T29" s="35"/>
      <c r="U29" s="35"/>
      <c r="V29" s="35"/>
      <c r="W29" s="37"/>
    </row>
    <row r="30" spans="1:23" ht="13.5" customHeight="1" thickBot="1">
      <c r="A30" s="39" t="s">
        <v>59</v>
      </c>
      <c r="B30" s="40" t="s">
        <v>60</v>
      </c>
      <c r="C30" s="40" t="s">
        <v>61</v>
      </c>
      <c r="D30" s="40" t="s">
        <v>62</v>
      </c>
      <c r="E30" s="40" t="s">
        <v>62</v>
      </c>
      <c r="F30" s="40" t="s">
        <v>60</v>
      </c>
      <c r="G30" s="41" t="s">
        <v>60</v>
      </c>
      <c r="I30" s="39" t="s">
        <v>59</v>
      </c>
      <c r="J30" s="40" t="s">
        <v>60</v>
      </c>
      <c r="K30" s="40" t="s">
        <v>61</v>
      </c>
      <c r="L30" s="40" t="s">
        <v>62</v>
      </c>
      <c r="M30" s="40" t="s">
        <v>62</v>
      </c>
      <c r="N30" s="40" t="s">
        <v>60</v>
      </c>
      <c r="O30" s="41" t="s">
        <v>60</v>
      </c>
      <c r="Q30" s="39" t="s">
        <v>59</v>
      </c>
      <c r="R30" s="40" t="s">
        <v>60</v>
      </c>
      <c r="S30" s="40" t="s">
        <v>61</v>
      </c>
      <c r="T30" s="40" t="s">
        <v>62</v>
      </c>
      <c r="U30" s="40" t="s">
        <v>62</v>
      </c>
      <c r="V30" s="40" t="s">
        <v>60</v>
      </c>
      <c r="W30" s="41" t="s">
        <v>60</v>
      </c>
    </row>
    <row r="31" spans="1:23" ht="13.5" customHeight="1">
      <c r="A31" s="42">
        <f>IF($AF$74=Z87,1,"")</f>
      </c>
      <c r="B31" s="43">
        <f aca="true" t="shared" si="0" ref="B31:G31">IF(OR($AF$74=AA87,A31&gt;=1),1+A31,"")</f>
      </c>
      <c r="C31" s="43">
        <f t="shared" si="0"/>
      </c>
      <c r="D31" s="43">
        <f t="shared" si="0"/>
      </c>
      <c r="E31" s="43">
        <f t="shared" si="0"/>
      </c>
      <c r="F31" s="43">
        <f t="shared" si="0"/>
        <v>1</v>
      </c>
      <c r="G31" s="44">
        <f t="shared" si="0"/>
        <v>2</v>
      </c>
      <c r="I31" s="42">
        <f>IF($AF$75=Z87,1,"")</f>
      </c>
      <c r="J31" s="43">
        <f aca="true" t="shared" si="1" ref="J31:O31">IF(OR($AF$75=AA87,I31&gt;=1),1+I31,"")</f>
        <v>1</v>
      </c>
      <c r="K31" s="43">
        <f t="shared" si="1"/>
        <v>2</v>
      </c>
      <c r="L31" s="43">
        <f t="shared" si="1"/>
        <v>3</v>
      </c>
      <c r="M31" s="43">
        <f t="shared" si="1"/>
        <v>4</v>
      </c>
      <c r="N31" s="43">
        <f t="shared" si="1"/>
        <v>5</v>
      </c>
      <c r="O31" s="44">
        <f t="shared" si="1"/>
        <v>6</v>
      </c>
      <c r="Q31" s="42">
        <f>IF($AF$76=Z87,1,"")</f>
      </c>
      <c r="R31" s="43">
        <f aca="true" t="shared" si="2" ref="R31:W31">IF(OR($AF$76=AA87,Q31&gt;=1),1+Q31,"")</f>
        <v>1</v>
      </c>
      <c r="S31" s="43">
        <f t="shared" si="2"/>
        <v>2</v>
      </c>
      <c r="T31" s="43">
        <f t="shared" si="2"/>
        <v>3</v>
      </c>
      <c r="U31" s="43">
        <f t="shared" si="2"/>
        <v>4</v>
      </c>
      <c r="V31" s="43">
        <f t="shared" si="2"/>
        <v>5</v>
      </c>
      <c r="W31" s="44">
        <f t="shared" si="2"/>
        <v>6</v>
      </c>
    </row>
    <row r="32" spans="1:23" ht="13.5" customHeight="1">
      <c r="A32" s="45">
        <f>1+G31</f>
        <v>3</v>
      </c>
      <c r="B32" s="46">
        <f aca="true" t="shared" si="3" ref="B32:F34">1+A32</f>
        <v>4</v>
      </c>
      <c r="C32" s="46">
        <f t="shared" si="3"/>
        <v>5</v>
      </c>
      <c r="D32" s="46">
        <f t="shared" si="3"/>
        <v>6</v>
      </c>
      <c r="E32" s="46">
        <f t="shared" si="3"/>
        <v>7</v>
      </c>
      <c r="F32" s="46">
        <f t="shared" si="3"/>
        <v>8</v>
      </c>
      <c r="G32" s="47">
        <f>F32+1</f>
        <v>9</v>
      </c>
      <c r="I32" s="45">
        <f>1+O31</f>
        <v>7</v>
      </c>
      <c r="J32" s="46">
        <f aca="true" t="shared" si="4" ref="J32:N34">1+I32</f>
        <v>8</v>
      </c>
      <c r="K32" s="46">
        <f t="shared" si="4"/>
        <v>9</v>
      </c>
      <c r="L32" s="46">
        <f t="shared" si="4"/>
        <v>10</v>
      </c>
      <c r="M32" s="46">
        <f t="shared" si="4"/>
        <v>11</v>
      </c>
      <c r="N32" s="46">
        <f t="shared" si="4"/>
        <v>12</v>
      </c>
      <c r="O32" s="47">
        <f>N32+1</f>
        <v>13</v>
      </c>
      <c r="Q32" s="45">
        <f>1+W31</f>
        <v>7</v>
      </c>
      <c r="R32" s="46">
        <f aca="true" t="shared" si="5" ref="R32:V34">1+Q32</f>
        <v>8</v>
      </c>
      <c r="S32" s="46">
        <f t="shared" si="5"/>
        <v>9</v>
      </c>
      <c r="T32" s="46">
        <f t="shared" si="5"/>
        <v>10</v>
      </c>
      <c r="U32" s="46">
        <f t="shared" si="5"/>
        <v>11</v>
      </c>
      <c r="V32" s="46">
        <f t="shared" si="5"/>
        <v>12</v>
      </c>
      <c r="W32" s="47">
        <f>V32+1</f>
        <v>13</v>
      </c>
    </row>
    <row r="33" spans="1:23" ht="13.5" customHeight="1">
      <c r="A33" s="45">
        <f>1+G32</f>
        <v>10</v>
      </c>
      <c r="B33" s="46">
        <f t="shared" si="3"/>
        <v>11</v>
      </c>
      <c r="C33" s="46">
        <f t="shared" si="3"/>
        <v>12</v>
      </c>
      <c r="D33" s="46">
        <f t="shared" si="3"/>
        <v>13</v>
      </c>
      <c r="E33" s="46">
        <f t="shared" si="3"/>
        <v>14</v>
      </c>
      <c r="F33" s="46">
        <f t="shared" si="3"/>
        <v>15</v>
      </c>
      <c r="G33" s="47">
        <f>F33+1</f>
        <v>16</v>
      </c>
      <c r="I33" s="45">
        <f>1+O32</f>
        <v>14</v>
      </c>
      <c r="J33" s="46">
        <f t="shared" si="4"/>
        <v>15</v>
      </c>
      <c r="K33" s="46">
        <f t="shared" si="4"/>
        <v>16</v>
      </c>
      <c r="L33" s="46">
        <f t="shared" si="4"/>
        <v>17</v>
      </c>
      <c r="M33" s="46">
        <f t="shared" si="4"/>
        <v>18</v>
      </c>
      <c r="N33" s="46">
        <f t="shared" si="4"/>
        <v>19</v>
      </c>
      <c r="O33" s="47">
        <f>N33+1</f>
        <v>20</v>
      </c>
      <c r="Q33" s="45">
        <f>1+W32</f>
        <v>14</v>
      </c>
      <c r="R33" s="46">
        <f t="shared" si="5"/>
        <v>15</v>
      </c>
      <c r="S33" s="46">
        <f t="shared" si="5"/>
        <v>16</v>
      </c>
      <c r="T33" s="46">
        <f t="shared" si="5"/>
        <v>17</v>
      </c>
      <c r="U33" s="46">
        <f t="shared" si="5"/>
        <v>18</v>
      </c>
      <c r="V33" s="46">
        <f t="shared" si="5"/>
        <v>19</v>
      </c>
      <c r="W33" s="47">
        <f>V33+1</f>
        <v>20</v>
      </c>
    </row>
    <row r="34" spans="1:23" ht="13.5" customHeight="1">
      <c r="A34" s="45">
        <f>1+G33</f>
        <v>17</v>
      </c>
      <c r="B34" s="46">
        <f t="shared" si="3"/>
        <v>18</v>
      </c>
      <c r="C34" s="46">
        <f t="shared" si="3"/>
        <v>19</v>
      </c>
      <c r="D34" s="46">
        <f t="shared" si="3"/>
        <v>20</v>
      </c>
      <c r="E34" s="46">
        <f t="shared" si="3"/>
        <v>21</v>
      </c>
      <c r="F34" s="46">
        <f t="shared" si="3"/>
        <v>22</v>
      </c>
      <c r="G34" s="47">
        <f>1+F34</f>
        <v>23</v>
      </c>
      <c r="I34" s="45">
        <f>1+O33</f>
        <v>21</v>
      </c>
      <c r="J34" s="46">
        <f t="shared" si="4"/>
        <v>22</v>
      </c>
      <c r="K34" s="46">
        <f t="shared" si="4"/>
        <v>23</v>
      </c>
      <c r="L34" s="46">
        <f t="shared" si="4"/>
        <v>24</v>
      </c>
      <c r="M34" s="46">
        <f t="shared" si="4"/>
        <v>25</v>
      </c>
      <c r="N34" s="46">
        <f t="shared" si="4"/>
        <v>26</v>
      </c>
      <c r="O34" s="47">
        <f>1+N34</f>
        <v>27</v>
      </c>
      <c r="Q34" s="45">
        <f>1+W33</f>
        <v>21</v>
      </c>
      <c r="R34" s="46">
        <f t="shared" si="5"/>
        <v>22</v>
      </c>
      <c r="S34" s="46">
        <f t="shared" si="5"/>
        <v>23</v>
      </c>
      <c r="T34" s="46">
        <f t="shared" si="5"/>
        <v>24</v>
      </c>
      <c r="U34" s="46">
        <f t="shared" si="5"/>
        <v>25</v>
      </c>
      <c r="V34" s="46">
        <f t="shared" si="5"/>
        <v>26</v>
      </c>
      <c r="W34" s="47">
        <f>1+V34</f>
        <v>27</v>
      </c>
    </row>
    <row r="35" spans="1:23" ht="13.5" customHeight="1">
      <c r="A35" s="45">
        <f>IF((1+G34)&gt;=VLOOKUP($AA74+1,$Y$74:$Z$85,2),"",1+G34)</f>
        <v>24</v>
      </c>
      <c r="B35" s="46">
        <f>IF(OR(A35=0,MAXA(A35)&gt;=VLOOKUP($AA74+1,$Y$74:$Z$85,2)),"",1+A35)</f>
        <v>25</v>
      </c>
      <c r="C35" s="46">
        <f>IF(OR(B35=0,MAXA($A35:B35)&gt;=VLOOKUP($AA74+1,$Y$74:$Z$85,2)),"",1+B35)</f>
        <v>26</v>
      </c>
      <c r="D35" s="46">
        <f>IF(OR(C35=0,MAXA($A35:C35)&gt;=VLOOKUP($AA74+1,$Y$74:$Z$85,2)),"",1+C35)</f>
        <v>27</v>
      </c>
      <c r="E35" s="46">
        <f>IF(OR(D35=0,MAXA($A35:D35)&gt;=VLOOKUP($AA74+1,$Y$74:$Z$85,2)),"",1+D35)</f>
        <v>28</v>
      </c>
      <c r="F35" s="46">
        <f>IF(OR(E35=0,MAXA($A35:E35)&gt;=VLOOKUP($AA74+1,$Y$74:$Z$85,2)),"",1+E35)</f>
        <v>29</v>
      </c>
      <c r="G35" s="47">
        <f>IF(OR(F35=0,MAXA($A35:F35)&gt;=VLOOKUP($AA74+1,$Y$74:$Z$85,2)),"",1+F35)</f>
        <v>30</v>
      </c>
      <c r="I35" s="45">
        <f>IF((1+O34)&gt;VLOOKUP($AA75+1,$Y$74:$Z$85,2),"",1+O34)</f>
        <v>28</v>
      </c>
      <c r="J35" s="46">
        <f>IF(OR(I35=0,MAXA($H35:I35)&gt;=VLOOKUP($AA75+1,$Y$74:$Z$85,2)),"",1+I35)</f>
      </c>
      <c r="K35" s="46">
        <f>IF(OR(J35=0,MAXA($H35:J35)&gt;=VLOOKUP($AA75+1,$Y$74:$Z$85,2)),"",1+J35)</f>
      </c>
      <c r="L35" s="46">
        <f>IF(OR(K35=0,MAXA($H35:K35)&gt;=VLOOKUP($AA75+1,$Y$74:$Z$85,2)),"",1+K35)</f>
      </c>
      <c r="M35" s="46">
        <f>IF(OR(L35=0,MAXA($H35:L35)&gt;=VLOOKUP($AA75+1,$Y$74:$Z$85,2)),"",1+L35)</f>
      </c>
      <c r="N35" s="46">
        <f>IF(OR(M35=0,MAXA($H35:M35)&gt;=VLOOKUP($AA75+1,$Y$74:$Z$85,2)),"",1+M35)</f>
      </c>
      <c r="O35" s="47">
        <f>IF(OR(N35=0,MAXA($H35:N35)&gt;=VLOOKUP($AA75+1,$Y$74:$Z$85,2)),"",1+N35)</f>
      </c>
      <c r="Q35" s="45">
        <f>IF((1+W34)&gt;=VLOOKUP($AA76+1,$Y$74:$Z$85,2),"",1+W34)</f>
        <v>28</v>
      </c>
      <c r="R35" s="46">
        <f>IF(OR(Q35=0,MAXA(Q35)&gt;=VLOOKUP($AA76+1,$Y$74:$Z$85,2)),"",1+Q35)</f>
        <v>29</v>
      </c>
      <c r="S35" s="46">
        <f>IF(OR(R35=0,MAXA($Q35:R35)&gt;=VLOOKUP($AA76+1,$Y$74:$Z$85,2)),"",1+R35)</f>
        <v>30</v>
      </c>
      <c r="T35" s="46">
        <f>IF(OR(S35=0,MAXA($Q35:S35)&gt;=VLOOKUP($AA76+1,$Y$74:$Z$85,2)),"",1+S35)</f>
        <v>31</v>
      </c>
      <c r="U35" s="46">
        <f>IF(OR(T35=0,MAXA($Q35:T35)&gt;=VLOOKUP($AA76+1,$Y$74:$Z$85,2)),"",1+T35)</f>
      </c>
      <c r="V35" s="46">
        <f>IF(OR(U35=0,MAXA($Q35:U35)&gt;=VLOOKUP($AA76+1,$Y$74:$Z$85,2)),"",1+U35)</f>
      </c>
      <c r="W35" s="47">
        <f>IF(OR(V35=0,MAXA($Q35:V35)&gt;=VLOOKUP($AA76+1,$Y$74:$Z$85,2)),"",1+V35)</f>
      </c>
    </row>
    <row r="36" spans="1:23" ht="13.5" customHeight="1" thickBot="1">
      <c r="A36" s="48">
        <f>IF(OR(G35=0,(1+MAXA($A35:$G35))&gt;VLOOKUP($AA74+1,$Y$74:$Z$85,2)),"",1+G35)</f>
        <v>31</v>
      </c>
      <c r="B36" s="49">
        <f>IF(OR(A35=0,(1+MAXA($A35:$G35))&gt;=VLOOKUP($AA74+1,$Y$74:$Z$85,2)),"",1+A36)</f>
      </c>
      <c r="C36" s="50"/>
      <c r="D36" s="50"/>
      <c r="E36" s="50"/>
      <c r="F36" s="50"/>
      <c r="G36" s="51"/>
      <c r="I36" s="52"/>
      <c r="J36" s="50"/>
      <c r="K36" s="50"/>
      <c r="L36" s="50"/>
      <c r="M36" s="50"/>
      <c r="N36" s="50"/>
      <c r="O36" s="51"/>
      <c r="Q36" s="48">
        <f>IF(OR(W35=0,(1+MAXA($Q35:$W35))&gt;VLOOKUP($AA76+1,$Y$74:$Z$85,2)),"",1+W35)</f>
      </c>
      <c r="R36" s="49">
        <f>IF(OR(Q35=0,(1+MAXA($Q35:$W35))&gt;=VLOOKUP($AA76+1,$Y$74:$Z$85,2)),"",1+Q36)</f>
      </c>
      <c r="S36" s="50"/>
      <c r="T36" s="50"/>
      <c r="U36" s="50"/>
      <c r="V36" s="50"/>
      <c r="W36" s="51"/>
    </row>
    <row r="37" ht="15" customHeight="1"/>
    <row r="38" ht="15" customHeight="1" thickBot="1"/>
    <row r="39" spans="1:23" ht="12.75">
      <c r="A39" s="34" t="s">
        <v>63</v>
      </c>
      <c r="B39" s="35"/>
      <c r="C39" s="35"/>
      <c r="D39" s="36"/>
      <c r="E39" s="35"/>
      <c r="F39" s="35"/>
      <c r="G39" s="37"/>
      <c r="H39" s="38"/>
      <c r="I39" s="34" t="s">
        <v>64</v>
      </c>
      <c r="J39" s="35"/>
      <c r="K39" s="36"/>
      <c r="L39" s="36"/>
      <c r="M39" s="35"/>
      <c r="N39" s="35"/>
      <c r="O39" s="37"/>
      <c r="P39" s="38"/>
      <c r="Q39" s="34" t="s">
        <v>65</v>
      </c>
      <c r="R39" s="35"/>
      <c r="S39" s="36"/>
      <c r="T39" s="36"/>
      <c r="U39" s="35"/>
      <c r="V39" s="35"/>
      <c r="W39" s="37"/>
    </row>
    <row r="40" spans="1:23" ht="13.5" customHeight="1" thickBot="1">
      <c r="A40" s="39" t="s">
        <v>59</v>
      </c>
      <c r="B40" s="40" t="s">
        <v>60</v>
      </c>
      <c r="C40" s="40" t="s">
        <v>61</v>
      </c>
      <c r="D40" s="40" t="s">
        <v>62</v>
      </c>
      <c r="E40" s="40" t="s">
        <v>62</v>
      </c>
      <c r="F40" s="40" t="s">
        <v>60</v>
      </c>
      <c r="G40" s="41" t="s">
        <v>60</v>
      </c>
      <c r="I40" s="39" t="s">
        <v>59</v>
      </c>
      <c r="J40" s="40" t="s">
        <v>60</v>
      </c>
      <c r="K40" s="40" t="s">
        <v>61</v>
      </c>
      <c r="L40" s="40" t="s">
        <v>62</v>
      </c>
      <c r="M40" s="40" t="s">
        <v>62</v>
      </c>
      <c r="N40" s="40" t="s">
        <v>60</v>
      </c>
      <c r="O40" s="41" t="s">
        <v>60</v>
      </c>
      <c r="Q40" s="39" t="s">
        <v>59</v>
      </c>
      <c r="R40" s="40" t="s">
        <v>60</v>
      </c>
      <c r="S40" s="40" t="s">
        <v>61</v>
      </c>
      <c r="T40" s="40" t="s">
        <v>62</v>
      </c>
      <c r="U40" s="40" t="s">
        <v>62</v>
      </c>
      <c r="V40" s="40" t="s">
        <v>60</v>
      </c>
      <c r="W40" s="41" t="s">
        <v>60</v>
      </c>
    </row>
    <row r="41" spans="1:23" ht="13.5" customHeight="1">
      <c r="A41" s="42">
        <f>IF($AF$77=Z87,1,"")</f>
      </c>
      <c r="B41" s="43">
        <f aca="true" t="shared" si="6" ref="B41:G41">IF(OR($AF$77=AA87,A41&gt;=1),1+A41,"")</f>
      </c>
      <c r="C41" s="43">
        <f t="shared" si="6"/>
      </c>
      <c r="D41" s="43">
        <f t="shared" si="6"/>
      </c>
      <c r="E41" s="43">
        <f t="shared" si="6"/>
        <v>1</v>
      </c>
      <c r="F41" s="43">
        <f t="shared" si="6"/>
        <v>2</v>
      </c>
      <c r="G41" s="44">
        <f t="shared" si="6"/>
        <v>3</v>
      </c>
      <c r="I41" s="42">
        <f>IF($AF$78=Z87,1,"")</f>
      </c>
      <c r="J41" s="43">
        <f aca="true" t="shared" si="7" ref="J41:O41">IF(OR($AF$78=AA87,I41&gt;=1),1+I41,"")</f>
      </c>
      <c r="K41" s="43">
        <f t="shared" si="7"/>
      </c>
      <c r="L41" s="43">
        <f t="shared" si="7"/>
      </c>
      <c r="M41" s="43">
        <f t="shared" si="7"/>
      </c>
      <c r="N41" s="43">
        <f t="shared" si="7"/>
      </c>
      <c r="O41" s="44">
        <f t="shared" si="7"/>
        <v>1</v>
      </c>
      <c r="Q41" s="42">
        <f>IF($AF$79=Z87,1,"")</f>
      </c>
      <c r="R41" s="43">
        <f aca="true" t="shared" si="8" ref="R41:W41">IF(OR($AF$79=AA87,Q41&gt;=1),1+Q41,"")</f>
      </c>
      <c r="S41" s="43">
        <f t="shared" si="8"/>
        <v>1</v>
      </c>
      <c r="T41" s="43">
        <f t="shared" si="8"/>
        <v>2</v>
      </c>
      <c r="U41" s="43">
        <f t="shared" si="8"/>
        <v>3</v>
      </c>
      <c r="V41" s="43">
        <f t="shared" si="8"/>
        <v>4</v>
      </c>
      <c r="W41" s="44">
        <f t="shared" si="8"/>
        <v>5</v>
      </c>
    </row>
    <row r="42" spans="1:23" ht="13.5" customHeight="1">
      <c r="A42" s="45">
        <f>1+G41</f>
        <v>4</v>
      </c>
      <c r="B42" s="46">
        <f aca="true" t="shared" si="9" ref="B42:F44">1+A42</f>
        <v>5</v>
      </c>
      <c r="C42" s="46">
        <f t="shared" si="9"/>
        <v>6</v>
      </c>
      <c r="D42" s="46">
        <f t="shared" si="9"/>
        <v>7</v>
      </c>
      <c r="E42" s="46">
        <f t="shared" si="9"/>
        <v>8</v>
      </c>
      <c r="F42" s="46">
        <f t="shared" si="9"/>
        <v>9</v>
      </c>
      <c r="G42" s="47">
        <f>F42+1</f>
        <v>10</v>
      </c>
      <c r="I42" s="45">
        <f>1+O41</f>
        <v>2</v>
      </c>
      <c r="J42" s="46">
        <f aca="true" t="shared" si="10" ref="J42:N44">1+I42</f>
        <v>3</v>
      </c>
      <c r="K42" s="46">
        <f t="shared" si="10"/>
        <v>4</v>
      </c>
      <c r="L42" s="46">
        <f t="shared" si="10"/>
        <v>5</v>
      </c>
      <c r="M42" s="46">
        <f t="shared" si="10"/>
        <v>6</v>
      </c>
      <c r="N42" s="46">
        <f t="shared" si="10"/>
        <v>7</v>
      </c>
      <c r="O42" s="47">
        <f>N42+1</f>
        <v>8</v>
      </c>
      <c r="Q42" s="45">
        <f>1+W41</f>
        <v>6</v>
      </c>
      <c r="R42" s="46">
        <f aca="true" t="shared" si="11" ref="R42:V44">1+Q42</f>
        <v>7</v>
      </c>
      <c r="S42" s="46">
        <f t="shared" si="11"/>
        <v>8</v>
      </c>
      <c r="T42" s="46">
        <f t="shared" si="11"/>
        <v>9</v>
      </c>
      <c r="U42" s="46">
        <f t="shared" si="11"/>
        <v>10</v>
      </c>
      <c r="V42" s="46">
        <f t="shared" si="11"/>
        <v>11</v>
      </c>
      <c r="W42" s="47">
        <f>V42+1</f>
        <v>12</v>
      </c>
    </row>
    <row r="43" spans="1:23" ht="13.5" customHeight="1">
      <c r="A43" s="45">
        <f>1+G42</f>
        <v>11</v>
      </c>
      <c r="B43" s="46">
        <f t="shared" si="9"/>
        <v>12</v>
      </c>
      <c r="C43" s="46">
        <f t="shared" si="9"/>
        <v>13</v>
      </c>
      <c r="D43" s="46">
        <f t="shared" si="9"/>
        <v>14</v>
      </c>
      <c r="E43" s="46">
        <f t="shared" si="9"/>
        <v>15</v>
      </c>
      <c r="F43" s="46">
        <f t="shared" si="9"/>
        <v>16</v>
      </c>
      <c r="G43" s="47">
        <f>F43+1</f>
        <v>17</v>
      </c>
      <c r="I43" s="45">
        <f>1+O42</f>
        <v>9</v>
      </c>
      <c r="J43" s="46">
        <f t="shared" si="10"/>
        <v>10</v>
      </c>
      <c r="K43" s="46">
        <f t="shared" si="10"/>
        <v>11</v>
      </c>
      <c r="L43" s="46">
        <f t="shared" si="10"/>
        <v>12</v>
      </c>
      <c r="M43" s="46">
        <f t="shared" si="10"/>
        <v>13</v>
      </c>
      <c r="N43" s="46">
        <f t="shared" si="10"/>
        <v>14</v>
      </c>
      <c r="O43" s="47">
        <f>N43+1</f>
        <v>15</v>
      </c>
      <c r="Q43" s="45">
        <f>1+W42</f>
        <v>13</v>
      </c>
      <c r="R43" s="46">
        <f t="shared" si="11"/>
        <v>14</v>
      </c>
      <c r="S43" s="46">
        <f t="shared" si="11"/>
        <v>15</v>
      </c>
      <c r="T43" s="46">
        <f t="shared" si="11"/>
        <v>16</v>
      </c>
      <c r="U43" s="46">
        <f t="shared" si="11"/>
        <v>17</v>
      </c>
      <c r="V43" s="46">
        <f t="shared" si="11"/>
        <v>18</v>
      </c>
      <c r="W43" s="47">
        <f>V43+1</f>
        <v>19</v>
      </c>
    </row>
    <row r="44" spans="1:23" ht="13.5" customHeight="1">
      <c r="A44" s="45">
        <f>1+G43</f>
        <v>18</v>
      </c>
      <c r="B44" s="46">
        <f t="shared" si="9"/>
        <v>19</v>
      </c>
      <c r="C44" s="46">
        <f t="shared" si="9"/>
        <v>20</v>
      </c>
      <c r="D44" s="46">
        <f t="shared" si="9"/>
        <v>21</v>
      </c>
      <c r="E44" s="46">
        <f t="shared" si="9"/>
        <v>22</v>
      </c>
      <c r="F44" s="46">
        <f t="shared" si="9"/>
        <v>23</v>
      </c>
      <c r="G44" s="47">
        <f>1+F44</f>
        <v>24</v>
      </c>
      <c r="I44" s="45">
        <f>1+O43</f>
        <v>16</v>
      </c>
      <c r="J44" s="46">
        <f t="shared" si="10"/>
        <v>17</v>
      </c>
      <c r="K44" s="46">
        <f t="shared" si="10"/>
        <v>18</v>
      </c>
      <c r="L44" s="46">
        <f t="shared" si="10"/>
        <v>19</v>
      </c>
      <c r="M44" s="46">
        <f t="shared" si="10"/>
        <v>20</v>
      </c>
      <c r="N44" s="46">
        <f t="shared" si="10"/>
        <v>21</v>
      </c>
      <c r="O44" s="47">
        <f>1+N44</f>
        <v>22</v>
      </c>
      <c r="Q44" s="45">
        <f>1+W43</f>
        <v>20</v>
      </c>
      <c r="R44" s="46">
        <f t="shared" si="11"/>
        <v>21</v>
      </c>
      <c r="S44" s="46">
        <f t="shared" si="11"/>
        <v>22</v>
      </c>
      <c r="T44" s="46">
        <f t="shared" si="11"/>
        <v>23</v>
      </c>
      <c r="U44" s="46">
        <f t="shared" si="11"/>
        <v>24</v>
      </c>
      <c r="V44" s="46">
        <f t="shared" si="11"/>
        <v>25</v>
      </c>
      <c r="W44" s="47">
        <f>1+V44</f>
        <v>26</v>
      </c>
    </row>
    <row r="45" spans="1:23" ht="13.5" customHeight="1">
      <c r="A45" s="45">
        <f>IF((1+G44)&gt;=VLOOKUP($AA$77+1,$Y$74:$Z$85,2),"",1+G44)</f>
        <v>25</v>
      </c>
      <c r="B45" s="46">
        <f>IF(OR(A45=0,MAXA(A45)&gt;=VLOOKUP($AA77+1,$Y$74:$Z$85,2)),"",1+A45)</f>
        <v>26</v>
      </c>
      <c r="C45" s="46">
        <f>IF(OR(B45=0,MAXA($A45:B45)&gt;=VLOOKUP($AA77+1,$Y$74:$Z$85,2)),"",1+B45)</f>
        <v>27</v>
      </c>
      <c r="D45" s="46">
        <f>IF(OR(C45=0,MAXA($A45:C45)&gt;=VLOOKUP($AA77+1,$Y$74:$Z$85,2)),"",1+C45)</f>
        <v>28</v>
      </c>
      <c r="E45" s="46">
        <f>IF(OR(D45=0,MAXA($A45:D45)&gt;=VLOOKUP($AA77+1,$Y$74:$Z$85,2)),"",1+D45)</f>
        <v>29</v>
      </c>
      <c r="F45" s="46">
        <f>IF(OR(E45=0,MAXA($A45:E45)&gt;=VLOOKUP($AA77+1,$Y$74:$Z$85,2)),"",1+E45)</f>
        <v>30</v>
      </c>
      <c r="G45" s="47">
        <f>IF(OR(F45=0,MAXA($A45:F45)&gt;=VLOOKUP($AA77+1,$Y$74:$Z$85,2)),"",1+F45)</f>
      </c>
      <c r="I45" s="45">
        <f>IF((1+O44)&gt;=VLOOKUP($AA78+1,$Y$74:$Z$85,2),"",1+O44)</f>
        <v>23</v>
      </c>
      <c r="J45" s="46">
        <f>IF(OR(I45=0,MAXA($H45:I45)&gt;=VLOOKUP($AA78+1,$Y$74:$Z$85,2)),"",1+I45)</f>
        <v>24</v>
      </c>
      <c r="K45" s="46">
        <f>IF(OR(J45=0,MAXA($H45:J45)&gt;=VLOOKUP($AA78+1,$Y$74:$Z$85,2)),"",1+J45)</f>
        <v>25</v>
      </c>
      <c r="L45" s="46">
        <f>IF(OR(K45=0,MAXA($H45:K45)&gt;=VLOOKUP($AA78+1,$Y$74:$Z$85,2)),"",1+K45)</f>
        <v>26</v>
      </c>
      <c r="M45" s="46">
        <f>IF(OR(L45=0,MAXA($H45:L45)&gt;=VLOOKUP($AA78+1,$Y$74:$Z$85,2)),"",1+L45)</f>
        <v>27</v>
      </c>
      <c r="N45" s="46">
        <f>IF(OR(M45=0,MAXA($H45:M45)&gt;=VLOOKUP($AA78+1,$Y$74:$Z$85,2)),"",1+M45)</f>
        <v>28</v>
      </c>
      <c r="O45" s="47">
        <f>IF(OR(N45=0,MAXA($H45:N45)&gt;=VLOOKUP($AA78+1,$Y$74:$Z$85,2)),"",1+N45)</f>
        <v>29</v>
      </c>
      <c r="Q45" s="45">
        <f>IF((1+W44)&gt;=VLOOKUP($AA79+1,$Y$74:$Z$85,2),"",1+W44)</f>
        <v>27</v>
      </c>
      <c r="R45" s="46">
        <f>IF(OR(Q45=0,MAXA(Q45)&gt;=VLOOKUP($AA79+1,$Y$74:$Z$85,2)),"",1+Q45)</f>
        <v>28</v>
      </c>
      <c r="S45" s="46">
        <f>IF(OR(R45=0,MAXA($Q45:R45)&gt;=VLOOKUP($AA79+1,$Y$74:$Z$85,2)),"",1+R45)</f>
        <v>29</v>
      </c>
      <c r="T45" s="46">
        <f>IF(OR(S45=0,MAXA($Q45:S45)&gt;=VLOOKUP($AA79+1,$Y$74:$Z$85,2)),"",1+S45)</f>
        <v>30</v>
      </c>
      <c r="U45" s="46">
        <f>IF(OR(T45=0,MAXA($Q45:T45)&gt;=VLOOKUP($AA79+1,$Y$74:$Z$85,2)),"",1+T45)</f>
      </c>
      <c r="V45" s="46">
        <f>IF(OR(U45=0,MAXA($Q45:U45)&gt;=VLOOKUP($AA79+1,$Y$74:$Z$85,2)),"",1+U45)</f>
      </c>
      <c r="W45" s="47">
        <f>IF(OR(V45=0,MAXA($Q45:V45)&gt;=VLOOKUP($AA79+1,$Y$74:$Z$85,2)),"",1+V45)</f>
      </c>
    </row>
    <row r="46" spans="1:23" ht="13.5" customHeight="1" thickBot="1">
      <c r="A46" s="48">
        <f>IF(OR(G45=0,(1+MAXA($A45:$G45))&gt;VLOOKUP($AA77+1,$Y$74:$Z$85,2)),"",1+G45)</f>
      </c>
      <c r="B46" s="49">
        <f>IF(OR(A45=0,(1+MAXA($A45:$G45))&gt;=VLOOKUP($AA77+1,$Y$74:$Z$85,2)),"",1+A46)</f>
      </c>
      <c r="C46" s="50"/>
      <c r="D46" s="50"/>
      <c r="E46" s="50"/>
      <c r="F46" s="50"/>
      <c r="G46" s="51"/>
      <c r="I46" s="48">
        <f>IF(OR(O45=0,(1+MAXA($I45:$O45))&gt;VLOOKUP($AA78+1,$Y$74:$Z$85,2)),"",1+O45)</f>
        <v>30</v>
      </c>
      <c r="J46" s="49">
        <f>IF(OR(I46=0,(1+MAXA($I45:$O45))&gt;=VLOOKUP(AA78+1,$Y$74:$Z$85,2)),"",1+I46)</f>
        <v>31</v>
      </c>
      <c r="K46" s="50"/>
      <c r="L46" s="50"/>
      <c r="M46" s="50"/>
      <c r="N46" s="50"/>
      <c r="O46" s="51"/>
      <c r="Q46" s="48">
        <f>IF(OR(W45=0,(1+MAXA($Q45:$W45))&gt;VLOOKUP($AA79+1,$Y$74:$Z$85,2)),"",1+W45)</f>
      </c>
      <c r="R46" s="49">
        <f>IF(OR(Q45=0,(1+MAXA($Q45:$W45))&gt;=VLOOKUP($AA79+1,$Y$74:$Z$85,2)),"",1+Q46)</f>
      </c>
      <c r="S46" s="50"/>
      <c r="T46" s="50"/>
      <c r="U46" s="50"/>
      <c r="V46" s="50"/>
      <c r="W46" s="51"/>
    </row>
    <row r="47" ht="15" customHeight="1"/>
    <row r="48" ht="15" customHeight="1" thickBot="1"/>
    <row r="49" spans="1:23" ht="12.75">
      <c r="A49" s="34" t="s">
        <v>66</v>
      </c>
      <c r="B49" s="35"/>
      <c r="C49" s="36"/>
      <c r="D49" s="36"/>
      <c r="E49" s="35"/>
      <c r="F49" s="35"/>
      <c r="G49" s="37"/>
      <c r="H49" s="38"/>
      <c r="I49" s="34" t="s">
        <v>67</v>
      </c>
      <c r="J49" s="35"/>
      <c r="K49" s="36"/>
      <c r="L49" s="35"/>
      <c r="M49" s="35"/>
      <c r="N49" s="35"/>
      <c r="O49" s="37"/>
      <c r="P49" s="38"/>
      <c r="Q49" s="34" t="s">
        <v>68</v>
      </c>
      <c r="R49" s="35"/>
      <c r="S49" s="36"/>
      <c r="T49" s="35"/>
      <c r="U49" s="35"/>
      <c r="V49" s="35"/>
      <c r="W49" s="37"/>
    </row>
    <row r="50" spans="1:23" ht="13.5" customHeight="1" thickBot="1">
      <c r="A50" s="39" t="s">
        <v>59</v>
      </c>
      <c r="B50" s="40" t="s">
        <v>60</v>
      </c>
      <c r="C50" s="40" t="s">
        <v>61</v>
      </c>
      <c r="D50" s="40" t="s">
        <v>62</v>
      </c>
      <c r="E50" s="40" t="s">
        <v>62</v>
      </c>
      <c r="F50" s="40" t="s">
        <v>60</v>
      </c>
      <c r="G50" s="41" t="s">
        <v>60</v>
      </c>
      <c r="I50" s="39" t="s">
        <v>59</v>
      </c>
      <c r="J50" s="40" t="s">
        <v>60</v>
      </c>
      <c r="K50" s="40" t="s">
        <v>61</v>
      </c>
      <c r="L50" s="40" t="s">
        <v>62</v>
      </c>
      <c r="M50" s="40" t="s">
        <v>62</v>
      </c>
      <c r="N50" s="40" t="s">
        <v>60</v>
      </c>
      <c r="O50" s="41" t="s">
        <v>60</v>
      </c>
      <c r="Q50" s="39" t="s">
        <v>59</v>
      </c>
      <c r="R50" s="40" t="s">
        <v>60</v>
      </c>
      <c r="S50" s="40" t="s">
        <v>61</v>
      </c>
      <c r="T50" s="40" t="s">
        <v>62</v>
      </c>
      <c r="U50" s="40" t="s">
        <v>62</v>
      </c>
      <c r="V50" s="40" t="s">
        <v>60</v>
      </c>
      <c r="W50" s="41" t="s">
        <v>60</v>
      </c>
    </row>
    <row r="51" spans="1:23" ht="13.5" customHeight="1">
      <c r="A51" s="42">
        <f>IF($AF$80=Z87,1,"")</f>
      </c>
      <c r="B51" s="43">
        <f aca="true" t="shared" si="12" ref="B51:G51">IF(OR($AF$80=AA87,A51&gt;=1),1+A51,"")</f>
      </c>
      <c r="C51" s="43">
        <f t="shared" si="12"/>
      </c>
      <c r="D51" s="43">
        <f t="shared" si="12"/>
      </c>
      <c r="E51" s="43">
        <f t="shared" si="12"/>
        <v>1</v>
      </c>
      <c r="F51" s="43">
        <f t="shared" si="12"/>
        <v>2</v>
      </c>
      <c r="G51" s="44">
        <f t="shared" si="12"/>
        <v>3</v>
      </c>
      <c r="I51" s="42">
        <f>IF($AF$81=Z87,1,"")</f>
        <v>1</v>
      </c>
      <c r="J51" s="43">
        <f aca="true" t="shared" si="13" ref="J51:O51">IF(OR($AF$81=AA87,I51&gt;=1),1+I51,"")</f>
        <v>2</v>
      </c>
      <c r="K51" s="43">
        <f t="shared" si="13"/>
        <v>3</v>
      </c>
      <c r="L51" s="43">
        <f t="shared" si="13"/>
        <v>4</v>
      </c>
      <c r="M51" s="43">
        <f t="shared" si="13"/>
        <v>5</v>
      </c>
      <c r="N51" s="43">
        <f t="shared" si="13"/>
        <v>6</v>
      </c>
      <c r="O51" s="44">
        <f t="shared" si="13"/>
        <v>7</v>
      </c>
      <c r="Q51" s="42">
        <f>IF($AF$82=Z87,1,"")</f>
      </c>
      <c r="R51" s="43">
        <f aca="true" t="shared" si="14" ref="R51:W51">IF(OR($AF$82=AA87,Q51&gt;=1),1+Q51,"")</f>
      </c>
      <c r="S51" s="43">
        <f t="shared" si="14"/>
      </c>
      <c r="T51" s="43">
        <f t="shared" si="14"/>
        <v>1</v>
      </c>
      <c r="U51" s="43">
        <f t="shared" si="14"/>
        <v>2</v>
      </c>
      <c r="V51" s="43">
        <f t="shared" si="14"/>
        <v>3</v>
      </c>
      <c r="W51" s="44">
        <f t="shared" si="14"/>
        <v>4</v>
      </c>
    </row>
    <row r="52" spans="1:23" ht="13.5" customHeight="1">
      <c r="A52" s="45">
        <f>1+G51</f>
        <v>4</v>
      </c>
      <c r="B52" s="46">
        <f aca="true" t="shared" si="15" ref="B52:F54">1+A52</f>
        <v>5</v>
      </c>
      <c r="C52" s="46">
        <f t="shared" si="15"/>
        <v>6</v>
      </c>
      <c r="D52" s="46">
        <f t="shared" si="15"/>
        <v>7</v>
      </c>
      <c r="E52" s="46">
        <f t="shared" si="15"/>
        <v>8</v>
      </c>
      <c r="F52" s="46">
        <f t="shared" si="15"/>
        <v>9</v>
      </c>
      <c r="G52" s="47">
        <f>F52+1</f>
        <v>10</v>
      </c>
      <c r="I52" s="45">
        <f>1+O51</f>
        <v>8</v>
      </c>
      <c r="J52" s="46">
        <f aca="true" t="shared" si="16" ref="J52:N54">1+I52</f>
        <v>9</v>
      </c>
      <c r="K52" s="46">
        <f t="shared" si="16"/>
        <v>10</v>
      </c>
      <c r="L52" s="46">
        <f t="shared" si="16"/>
        <v>11</v>
      </c>
      <c r="M52" s="46">
        <f t="shared" si="16"/>
        <v>12</v>
      </c>
      <c r="N52" s="46">
        <f t="shared" si="16"/>
        <v>13</v>
      </c>
      <c r="O52" s="47">
        <f>N52+1</f>
        <v>14</v>
      </c>
      <c r="Q52" s="45">
        <f>1+W51</f>
        <v>5</v>
      </c>
      <c r="R52" s="46">
        <f aca="true" t="shared" si="17" ref="R52:V54">1+Q52</f>
        <v>6</v>
      </c>
      <c r="S52" s="46">
        <f t="shared" si="17"/>
        <v>7</v>
      </c>
      <c r="T52" s="46">
        <f t="shared" si="17"/>
        <v>8</v>
      </c>
      <c r="U52" s="46">
        <f t="shared" si="17"/>
        <v>9</v>
      </c>
      <c r="V52" s="46">
        <f t="shared" si="17"/>
        <v>10</v>
      </c>
      <c r="W52" s="47">
        <f>V52+1</f>
        <v>11</v>
      </c>
    </row>
    <row r="53" spans="1:23" ht="13.5" customHeight="1">
      <c r="A53" s="45">
        <f>1+G52</f>
        <v>11</v>
      </c>
      <c r="B53" s="46">
        <f t="shared" si="15"/>
        <v>12</v>
      </c>
      <c r="C53" s="46">
        <f t="shared" si="15"/>
        <v>13</v>
      </c>
      <c r="D53" s="46">
        <f t="shared" si="15"/>
        <v>14</v>
      </c>
      <c r="E53" s="46">
        <f t="shared" si="15"/>
        <v>15</v>
      </c>
      <c r="F53" s="46">
        <f t="shared" si="15"/>
        <v>16</v>
      </c>
      <c r="G53" s="47">
        <f>F53+1</f>
        <v>17</v>
      </c>
      <c r="I53" s="45">
        <f>1+O52</f>
        <v>15</v>
      </c>
      <c r="J53" s="46">
        <f t="shared" si="16"/>
        <v>16</v>
      </c>
      <c r="K53" s="46">
        <f t="shared" si="16"/>
        <v>17</v>
      </c>
      <c r="L53" s="46">
        <f t="shared" si="16"/>
        <v>18</v>
      </c>
      <c r="M53" s="46">
        <f t="shared" si="16"/>
        <v>19</v>
      </c>
      <c r="N53" s="46">
        <f t="shared" si="16"/>
        <v>20</v>
      </c>
      <c r="O53" s="47">
        <f>N53+1</f>
        <v>21</v>
      </c>
      <c r="Q53" s="45">
        <f>1+W52</f>
        <v>12</v>
      </c>
      <c r="R53" s="46">
        <f t="shared" si="17"/>
        <v>13</v>
      </c>
      <c r="S53" s="46">
        <f t="shared" si="17"/>
        <v>14</v>
      </c>
      <c r="T53" s="46">
        <f t="shared" si="17"/>
        <v>15</v>
      </c>
      <c r="U53" s="46">
        <f t="shared" si="17"/>
        <v>16</v>
      </c>
      <c r="V53" s="46">
        <f t="shared" si="17"/>
        <v>17</v>
      </c>
      <c r="W53" s="47">
        <f>V53+1</f>
        <v>18</v>
      </c>
    </row>
    <row r="54" spans="1:23" ht="13.5" customHeight="1">
      <c r="A54" s="45">
        <f>1+G53</f>
        <v>18</v>
      </c>
      <c r="B54" s="46">
        <f t="shared" si="15"/>
        <v>19</v>
      </c>
      <c r="C54" s="46">
        <f t="shared" si="15"/>
        <v>20</v>
      </c>
      <c r="D54" s="46">
        <f t="shared" si="15"/>
        <v>21</v>
      </c>
      <c r="E54" s="46">
        <f t="shared" si="15"/>
        <v>22</v>
      </c>
      <c r="F54" s="46">
        <f t="shared" si="15"/>
        <v>23</v>
      </c>
      <c r="G54" s="47">
        <f>1+F54</f>
        <v>24</v>
      </c>
      <c r="I54" s="45">
        <f>1+O53</f>
        <v>22</v>
      </c>
      <c r="J54" s="46">
        <f t="shared" si="16"/>
        <v>23</v>
      </c>
      <c r="K54" s="46">
        <f t="shared" si="16"/>
        <v>24</v>
      </c>
      <c r="L54" s="46">
        <f t="shared" si="16"/>
        <v>25</v>
      </c>
      <c r="M54" s="46">
        <f t="shared" si="16"/>
        <v>26</v>
      </c>
      <c r="N54" s="46">
        <f t="shared" si="16"/>
        <v>27</v>
      </c>
      <c r="O54" s="47">
        <f>1+N54</f>
        <v>28</v>
      </c>
      <c r="Q54" s="45">
        <f>1+W53</f>
        <v>19</v>
      </c>
      <c r="R54" s="46">
        <f t="shared" si="17"/>
        <v>20</v>
      </c>
      <c r="S54" s="46">
        <f t="shared" si="17"/>
        <v>21</v>
      </c>
      <c r="T54" s="46">
        <f t="shared" si="17"/>
        <v>22</v>
      </c>
      <c r="U54" s="46">
        <f t="shared" si="17"/>
        <v>23</v>
      </c>
      <c r="V54" s="46">
        <f t="shared" si="17"/>
        <v>24</v>
      </c>
      <c r="W54" s="47">
        <f>1+V54</f>
        <v>25</v>
      </c>
    </row>
    <row r="55" spans="1:23" ht="13.5" customHeight="1">
      <c r="A55" s="45">
        <f>IF((1+G54)&gt;=VLOOKUP($AA$80+1,$Y$74:$Z$85,2),"",1+G54)</f>
        <v>25</v>
      </c>
      <c r="B55" s="46">
        <f>IF(OR(A55=0,MAXA(A55)&gt;=VLOOKUP($AA80+1,$Y$74:$Z$85,2)),"",1+A55)</f>
        <v>26</v>
      </c>
      <c r="C55" s="46">
        <f>IF(OR(B55=0,MAXA($A55:B55)&gt;=VLOOKUP($AA80+1,$Y$74:$Z$85,2)),"",1+B55)</f>
        <v>27</v>
      </c>
      <c r="D55" s="46">
        <f>IF(OR(C55=0,MAXA($A55:C55)&gt;=VLOOKUP($AA80+1,$Y$74:$Z$85,2)),"",1+C55)</f>
        <v>28</v>
      </c>
      <c r="E55" s="46">
        <f>IF(OR(D55=0,MAXA($A55:D55)&gt;=VLOOKUP($AA80+1,$Y$74:$Z$85,2)),"",1+D55)</f>
        <v>29</v>
      </c>
      <c r="F55" s="46">
        <f>IF(OR(E55=0,MAXA($A55:E55)&gt;=VLOOKUP($AA80+1,$Y$74:$Z$85,2)),"",1+E55)</f>
        <v>30</v>
      </c>
      <c r="G55" s="47">
        <f>IF(OR(F55=0,MAXA($A55:F55)&gt;=VLOOKUP($AA80+1,$Y$74:$Z$85,2)),"",1+F55)</f>
        <v>31</v>
      </c>
      <c r="I55" s="45">
        <f>IF((1+O54)&gt;=VLOOKUP($AA81+1,$Y$74:$Z$85,2),"",1+O54)</f>
        <v>29</v>
      </c>
      <c r="J55" s="46">
        <f>IF(OR(I55=0,MAXA($H55:I55)&gt;=VLOOKUP($AA81+1,$Y$74:$Z$85,2)),"",1+I55)</f>
        <v>30</v>
      </c>
      <c r="K55" s="46">
        <f>IF(OR(J55=0,MAXA($H55:J55)&gt;=VLOOKUP($AA81+1,$Y$74:$Z$85,2)),"",1+J55)</f>
        <v>31</v>
      </c>
      <c r="L55" s="46">
        <f>IF(OR(K55=0,MAXA($H55:K55)&gt;=VLOOKUP($AA81+1,$Y$74:$Z$85,2)),"",1+K55)</f>
      </c>
      <c r="M55" s="46">
        <f>IF(OR(L55=0,MAXA($H55:L55)&gt;=VLOOKUP($AA81+1,$Y$74:$Z$85,2)),"",1+L55)</f>
      </c>
      <c r="N55" s="46">
        <f>IF(OR(M55=0,MAXA($H55:M55)&gt;=VLOOKUP($AA81+1,$Y$74:$Z$85,2)),"",1+M55)</f>
      </c>
      <c r="O55" s="47">
        <f>IF(OR(N55=0,MAXA($H55:N55)&gt;=VLOOKUP($AA81+1,$Y$74:$Z$85,2)),"",1+N55)</f>
      </c>
      <c r="Q55" s="45">
        <f>IF((1+W54)&gt;=VLOOKUP($AA82+1,$Y$74:$Z$85,2),"",1+W54)</f>
        <v>26</v>
      </c>
      <c r="R55" s="46">
        <f>IF(OR(Q55=0,MAXA(Q55)&gt;=VLOOKUP($AA82+1,$Y$74:$Z$85,2)),"",1+Q55)</f>
        <v>27</v>
      </c>
      <c r="S55" s="46">
        <f>IF(OR(R55=0,MAXA($Q55:R55)&gt;=VLOOKUP($AA82+1,$Y$74:$Z$85,2)),"",1+R55)</f>
        <v>28</v>
      </c>
      <c r="T55" s="46">
        <f>IF(OR(S55=0,MAXA($Q55:S55)&gt;=VLOOKUP($AA82+1,$Y$74:$Z$85,2)),"",1+S55)</f>
        <v>29</v>
      </c>
      <c r="U55" s="46">
        <f>IF(OR(T55=0,MAXA($Q55:T55)&gt;=VLOOKUP($AA82+1,$Y$74:$Z$85,2)),"",1+T55)</f>
        <v>30</v>
      </c>
      <c r="V55" s="46">
        <f>IF(OR(U55=0,MAXA($Q55:U55)&gt;=VLOOKUP($AA82+1,$Y$74:$Z$85,2)),"",1+U55)</f>
      </c>
      <c r="W55" s="47">
        <f>IF(OR(V55=0,MAXA($Q55:V55)&gt;=VLOOKUP($AA82+1,$Y$74:$Z$85,2)),"",1+V55)</f>
      </c>
    </row>
    <row r="56" spans="1:23" ht="13.5" customHeight="1" thickBot="1">
      <c r="A56" s="48">
        <f>IF(OR(G55=0,(1+MAXA($A55:$G55))&gt;VLOOKUP($AA80+1,$Y$74:$Z$85,2)),"",1+G55)</f>
      </c>
      <c r="B56" s="49">
        <f>IF(OR(A55=0,(1+MAXA($A55:$G55))&gt;=VLOOKUP($AA80+1,$Y$74:$Z$85,2)),"",1+A56)</f>
      </c>
      <c r="C56" s="50"/>
      <c r="D56" s="50"/>
      <c r="E56" s="50"/>
      <c r="F56" s="50"/>
      <c r="G56" s="51"/>
      <c r="I56" s="48">
        <f>IF(OR(O55=0,(1+MAXA($I55:$O55))&gt;VLOOKUP($AA74+1,$Y$74:$Z$85,2)),"",1+O55)</f>
      </c>
      <c r="J56" s="49">
        <f>IF(OR(I56=0,(1+MAXA($I55:$O55))&gt;=VLOOKUP(AA74+1,$Y$74:$Z$85,2)),"",1+I56)</f>
      </c>
      <c r="K56" s="50"/>
      <c r="L56" s="50"/>
      <c r="M56" s="50"/>
      <c r="N56" s="50"/>
      <c r="O56" s="51"/>
      <c r="Q56" s="48">
        <f>IF(OR(W55=0,(1+MAXA($Q55:$W55))&gt;VLOOKUP($AA82+1,$Y$74:$Z$85,2)),"",1+W55)</f>
      </c>
      <c r="R56" s="49">
        <f>IF(OR(Q55=0,(1+MAXA($Q55:$W55))&gt;=VLOOKUP($AA82+1,$Y$74:$Z$85,2)),"",1+Q56)</f>
      </c>
      <c r="S56" s="50"/>
      <c r="T56" s="50"/>
      <c r="U56" s="50"/>
      <c r="V56" s="50"/>
      <c r="W56" s="51"/>
    </row>
    <row r="57" ht="15" customHeight="1"/>
    <row r="58" ht="15" customHeight="1" thickBot="1"/>
    <row r="59" spans="1:23" ht="12.75">
      <c r="A59" s="34" t="s">
        <v>69</v>
      </c>
      <c r="B59" s="35"/>
      <c r="C59" s="36"/>
      <c r="D59" s="35"/>
      <c r="E59" s="35"/>
      <c r="F59" s="35"/>
      <c r="G59" s="37"/>
      <c r="H59" s="38"/>
      <c r="I59" s="34" t="s">
        <v>70</v>
      </c>
      <c r="J59" s="35"/>
      <c r="K59" s="36"/>
      <c r="L59" s="35"/>
      <c r="M59" s="35"/>
      <c r="N59" s="35"/>
      <c r="O59" s="37"/>
      <c r="P59" s="38"/>
      <c r="Q59" s="34" t="s">
        <v>71</v>
      </c>
      <c r="R59" s="35"/>
      <c r="S59" s="36"/>
      <c r="T59" s="35"/>
      <c r="U59" s="35"/>
      <c r="V59" s="35"/>
      <c r="W59" s="37"/>
    </row>
    <row r="60" spans="1:23" ht="13.5" customHeight="1" thickBot="1">
      <c r="A60" s="39" t="s">
        <v>59</v>
      </c>
      <c r="B60" s="40" t="s">
        <v>60</v>
      </c>
      <c r="C60" s="40" t="s">
        <v>61</v>
      </c>
      <c r="D60" s="40" t="s">
        <v>62</v>
      </c>
      <c r="E60" s="40" t="s">
        <v>62</v>
      </c>
      <c r="F60" s="40" t="s">
        <v>60</v>
      </c>
      <c r="G60" s="41" t="s">
        <v>60</v>
      </c>
      <c r="I60" s="39" t="s">
        <v>59</v>
      </c>
      <c r="J60" s="40" t="s">
        <v>60</v>
      </c>
      <c r="K60" s="40" t="s">
        <v>61</v>
      </c>
      <c r="L60" s="40" t="s">
        <v>62</v>
      </c>
      <c r="M60" s="40" t="s">
        <v>62</v>
      </c>
      <c r="N60" s="40" t="s">
        <v>60</v>
      </c>
      <c r="O60" s="41" t="s">
        <v>60</v>
      </c>
      <c r="Q60" s="39" t="s">
        <v>59</v>
      </c>
      <c r="R60" s="40" t="s">
        <v>60</v>
      </c>
      <c r="S60" s="40" t="s">
        <v>61</v>
      </c>
      <c r="T60" s="40" t="s">
        <v>62</v>
      </c>
      <c r="U60" s="40" t="s">
        <v>62</v>
      </c>
      <c r="V60" s="40" t="s">
        <v>60</v>
      </c>
      <c r="W60" s="41" t="s">
        <v>60</v>
      </c>
    </row>
    <row r="61" spans="1:23" ht="13.5" customHeight="1">
      <c r="A61" s="42">
        <f>IF($AF$83=Z87,1,"")</f>
      </c>
      <c r="B61" s="43">
        <f aca="true" t="shared" si="18" ref="B61:G61">IF(OR($AF$83=AA87,A61&gt;=1),1+A61,"")</f>
      </c>
      <c r="C61" s="43">
        <f t="shared" si="18"/>
      </c>
      <c r="D61" s="43">
        <f t="shared" si="18"/>
      </c>
      <c r="E61" s="43">
        <f t="shared" si="18"/>
      </c>
      <c r="F61" s="43">
        <f t="shared" si="18"/>
        <v>1</v>
      </c>
      <c r="G61" s="44">
        <f t="shared" si="18"/>
        <v>2</v>
      </c>
      <c r="I61" s="42">
        <f>IF($AF$84=Z87,1,"")</f>
      </c>
      <c r="J61" s="43">
        <f aca="true" t="shared" si="19" ref="J61:O61">IF(OR($AF$84=AA87,I61&gt;=1),1+I61,"")</f>
        <v>1</v>
      </c>
      <c r="K61" s="43">
        <f t="shared" si="19"/>
        <v>2</v>
      </c>
      <c r="L61" s="43">
        <f t="shared" si="19"/>
        <v>3</v>
      </c>
      <c r="M61" s="43">
        <f t="shared" si="19"/>
        <v>4</v>
      </c>
      <c r="N61" s="43">
        <f t="shared" si="19"/>
        <v>5</v>
      </c>
      <c r="O61" s="44">
        <f t="shared" si="19"/>
        <v>6</v>
      </c>
      <c r="Q61" s="42">
        <f>IF($AF$85=Z87,1,"")</f>
      </c>
      <c r="R61" s="53">
        <f aca="true" t="shared" si="20" ref="R61:W61">IF(OR($AF$85=AA87,Q61&gt;=1),1+Q61,"")</f>
      </c>
      <c r="S61" s="43">
        <f t="shared" si="20"/>
      </c>
      <c r="T61" s="43">
        <f t="shared" si="20"/>
        <v>1</v>
      </c>
      <c r="U61" s="43">
        <f t="shared" si="20"/>
        <v>2</v>
      </c>
      <c r="V61" s="43">
        <f t="shared" si="20"/>
        <v>3</v>
      </c>
      <c r="W61" s="44">
        <f t="shared" si="20"/>
        <v>4</v>
      </c>
    </row>
    <row r="62" spans="1:23" ht="13.5" customHeight="1">
      <c r="A62" s="45">
        <f>1+G61</f>
        <v>3</v>
      </c>
      <c r="B62" s="46">
        <f aca="true" t="shared" si="21" ref="B62:F64">1+A62</f>
        <v>4</v>
      </c>
      <c r="C62" s="46">
        <f t="shared" si="21"/>
        <v>5</v>
      </c>
      <c r="D62" s="46">
        <f t="shared" si="21"/>
        <v>6</v>
      </c>
      <c r="E62" s="46">
        <f t="shared" si="21"/>
        <v>7</v>
      </c>
      <c r="F62" s="46">
        <f t="shared" si="21"/>
        <v>8</v>
      </c>
      <c r="G62" s="47">
        <f>F62+1</f>
        <v>9</v>
      </c>
      <c r="I62" s="45">
        <f>1+O61</f>
        <v>7</v>
      </c>
      <c r="J62" s="46">
        <f aca="true" t="shared" si="22" ref="J62:N64">1+I62</f>
        <v>8</v>
      </c>
      <c r="K62" s="46">
        <f t="shared" si="22"/>
        <v>9</v>
      </c>
      <c r="L62" s="46">
        <f t="shared" si="22"/>
        <v>10</v>
      </c>
      <c r="M62" s="46">
        <f t="shared" si="22"/>
        <v>11</v>
      </c>
      <c r="N62" s="46">
        <f t="shared" si="22"/>
        <v>12</v>
      </c>
      <c r="O62" s="47">
        <f>N62+1</f>
        <v>13</v>
      </c>
      <c r="Q62" s="45">
        <f>1+W61</f>
        <v>5</v>
      </c>
      <c r="R62" s="54">
        <f aca="true" t="shared" si="23" ref="R62:V64">1+Q62</f>
        <v>6</v>
      </c>
      <c r="S62" s="46">
        <f t="shared" si="23"/>
        <v>7</v>
      </c>
      <c r="T62" s="46">
        <f t="shared" si="23"/>
        <v>8</v>
      </c>
      <c r="U62" s="46">
        <f t="shared" si="23"/>
        <v>9</v>
      </c>
      <c r="V62" s="46">
        <f t="shared" si="23"/>
        <v>10</v>
      </c>
      <c r="W62" s="47">
        <f>V62+1</f>
        <v>11</v>
      </c>
    </row>
    <row r="63" spans="1:23" ht="13.5" customHeight="1">
      <c r="A63" s="45">
        <f>1+G62</f>
        <v>10</v>
      </c>
      <c r="B63" s="46">
        <f t="shared" si="21"/>
        <v>11</v>
      </c>
      <c r="C63" s="46">
        <f t="shared" si="21"/>
        <v>12</v>
      </c>
      <c r="D63" s="46">
        <f t="shared" si="21"/>
        <v>13</v>
      </c>
      <c r="E63" s="46">
        <f t="shared" si="21"/>
        <v>14</v>
      </c>
      <c r="F63" s="46">
        <f t="shared" si="21"/>
        <v>15</v>
      </c>
      <c r="G63" s="47">
        <f>F63+1</f>
        <v>16</v>
      </c>
      <c r="I63" s="45">
        <f>1+O62</f>
        <v>14</v>
      </c>
      <c r="J63" s="46">
        <f t="shared" si="22"/>
        <v>15</v>
      </c>
      <c r="K63" s="46">
        <f t="shared" si="22"/>
        <v>16</v>
      </c>
      <c r="L63" s="46">
        <f t="shared" si="22"/>
        <v>17</v>
      </c>
      <c r="M63" s="46">
        <f t="shared" si="22"/>
        <v>18</v>
      </c>
      <c r="N63" s="46">
        <f t="shared" si="22"/>
        <v>19</v>
      </c>
      <c r="O63" s="47">
        <f>N63+1</f>
        <v>20</v>
      </c>
      <c r="Q63" s="45">
        <f>1+W62</f>
        <v>12</v>
      </c>
      <c r="R63" s="54">
        <f t="shared" si="23"/>
        <v>13</v>
      </c>
      <c r="S63" s="46">
        <f t="shared" si="23"/>
        <v>14</v>
      </c>
      <c r="T63" s="46">
        <f t="shared" si="23"/>
        <v>15</v>
      </c>
      <c r="U63" s="46">
        <f t="shared" si="23"/>
        <v>16</v>
      </c>
      <c r="V63" s="46">
        <f t="shared" si="23"/>
        <v>17</v>
      </c>
      <c r="W63" s="47">
        <f>V63+1</f>
        <v>18</v>
      </c>
    </row>
    <row r="64" spans="1:23" ht="13.5" customHeight="1">
      <c r="A64" s="45">
        <f>1+G63</f>
        <v>17</v>
      </c>
      <c r="B64" s="46">
        <f t="shared" si="21"/>
        <v>18</v>
      </c>
      <c r="C64" s="46">
        <f t="shared" si="21"/>
        <v>19</v>
      </c>
      <c r="D64" s="46">
        <f t="shared" si="21"/>
        <v>20</v>
      </c>
      <c r="E64" s="46">
        <f t="shared" si="21"/>
        <v>21</v>
      </c>
      <c r="F64" s="46">
        <f t="shared" si="21"/>
        <v>22</v>
      </c>
      <c r="G64" s="47">
        <f>1+F64</f>
        <v>23</v>
      </c>
      <c r="I64" s="45">
        <f>1+O63</f>
        <v>21</v>
      </c>
      <c r="J64" s="46">
        <f t="shared" si="22"/>
        <v>22</v>
      </c>
      <c r="K64" s="46">
        <f t="shared" si="22"/>
        <v>23</v>
      </c>
      <c r="L64" s="46">
        <f t="shared" si="22"/>
        <v>24</v>
      </c>
      <c r="M64" s="46">
        <f t="shared" si="22"/>
        <v>25</v>
      </c>
      <c r="N64" s="46">
        <f t="shared" si="22"/>
        <v>26</v>
      </c>
      <c r="O64" s="47">
        <f>1+N64</f>
        <v>27</v>
      </c>
      <c r="Q64" s="45">
        <f>1+W63</f>
        <v>19</v>
      </c>
      <c r="R64" s="54">
        <f t="shared" si="23"/>
        <v>20</v>
      </c>
      <c r="S64" s="46">
        <f t="shared" si="23"/>
        <v>21</v>
      </c>
      <c r="T64" s="46">
        <f t="shared" si="23"/>
        <v>22</v>
      </c>
      <c r="U64" s="46">
        <f t="shared" si="23"/>
        <v>23</v>
      </c>
      <c r="V64" s="46">
        <f t="shared" si="23"/>
        <v>24</v>
      </c>
      <c r="W64" s="47">
        <f>1+V64</f>
        <v>25</v>
      </c>
    </row>
    <row r="65" spans="1:23" ht="13.5" customHeight="1">
      <c r="A65" s="45">
        <f>IF((1+G64)&gt;=VLOOKUP($AA$83+1,$Y$74:$Z$85,2),"",1+G64)</f>
        <v>24</v>
      </c>
      <c r="B65" s="46">
        <f>IF(OR(A65=0,MAXA(A65)&gt;=VLOOKUP($AA83+1,$Y$74:$Z$85,2)),"",1+A65)</f>
        <v>25</v>
      </c>
      <c r="C65" s="46">
        <f>IF(OR(B65=0,MAXA($A65:B65)&gt;=VLOOKUP($AA83+1,$Y$74:$Z$85,2)),"",1+B65)</f>
        <v>26</v>
      </c>
      <c r="D65" s="46">
        <f>IF(OR(C65=0,MAXA($A65:C65)&gt;=VLOOKUP($AA83+1,$Y$74:$Z$85,2)),"",1+C65)</f>
        <v>27</v>
      </c>
      <c r="E65" s="46">
        <f>IF(OR(D65=0,MAXA($A65:D65)&gt;=VLOOKUP($AA83+1,$Y$74:$Z$85,2)),"",1+D65)</f>
        <v>28</v>
      </c>
      <c r="F65" s="46">
        <f>IF(OR(E65=0,MAXA($A65:E65)&gt;=VLOOKUP($AA83+1,$Y$74:$Z$85,2)),"",1+E65)</f>
        <v>29</v>
      </c>
      <c r="G65" s="47">
        <f>IF(OR(F65=0,MAXA($A65:F65)&gt;=VLOOKUP($AA83+1,$Y$74:$Z$85,2)),"",1+F65)</f>
        <v>30</v>
      </c>
      <c r="I65" s="45">
        <f>IF((1+O64)&gt;=VLOOKUP($AA84+1,$Y$74:$Z$85,2),"",1+O64)</f>
        <v>28</v>
      </c>
      <c r="J65" s="46">
        <f>IF(OR(I65=0,MAXA($H65:I65)&gt;=VLOOKUP($AA84+1,$Y$74:$Z$85,2)),"",1+I65)</f>
        <v>29</v>
      </c>
      <c r="K65" s="46">
        <f>IF(OR(J65=0,MAXA($H65:J65)&gt;=VLOOKUP($AA84+1,$Y$74:$Z$85,2)),"",1+J65)</f>
        <v>30</v>
      </c>
      <c r="L65" s="46">
        <f>IF(OR(K65=0,MAXA($H65:K65)&gt;=VLOOKUP($AA84+1,$Y$74:$Z$85,2)),"",1+K65)</f>
      </c>
      <c r="M65" s="46">
        <f>IF(OR(L65=0,MAXA($H65:L65)&gt;=VLOOKUP($AA84+1,$Y$74:$Z$85,2)),"",1+L65)</f>
      </c>
      <c r="N65" s="46">
        <f>IF(OR(M65=0,MAXA($H65:M65)&gt;=VLOOKUP($AA84+1,$Y$74:$Z$85,2)),"",1+M65)</f>
      </c>
      <c r="O65" s="47">
        <f>IF(OR(N65=0,MAXA($H65:N65)&gt;=VLOOKUP($AA84+1,$Y$74:$Z$85,2)),"",1+N65)</f>
      </c>
      <c r="Q65" s="45">
        <f>IF((1+W64)&gt;=VLOOKUP($AA85+1,$Y$74:$Z$85,2),"",1+W64)</f>
        <v>26</v>
      </c>
      <c r="R65" s="54">
        <f>IF(OR(Q65=0,MAXA(Q65)&gt;=VLOOKUP($AA85+1,$Y$74:$Z$85,2)),"",1+Q65)</f>
        <v>27</v>
      </c>
      <c r="S65" s="46">
        <f>IF(OR(R65=0,MAXA($Q65:R65)&gt;=VLOOKUP($AA85+1,$Y$74:$Z$85,2)),"",1+R65)</f>
        <v>28</v>
      </c>
      <c r="T65" s="46">
        <f>IF(OR(S65=0,MAXA($Q65:S65)&gt;=VLOOKUP($AA85+1,$Y$74:$Z$85,2)),"",1+S65)</f>
        <v>29</v>
      </c>
      <c r="U65" s="46">
        <f>IF(OR(T65=0,MAXA($Q65:T65)&gt;=VLOOKUP($AA85+1,$Y$74:$Z$85,2)),"",1+T65)</f>
        <v>30</v>
      </c>
      <c r="V65" s="46">
        <f>IF(OR(U65=0,MAXA($Q65:U65)&gt;=VLOOKUP($AA85+1,$Y$74:$Z$85,2)),"",1+U65)</f>
        <v>31</v>
      </c>
      <c r="W65" s="47">
        <f>IF(OR(V65=0,MAXA($Q65:V65)&gt;=VLOOKUP($AA85+1,$Y$74:$Z$85,2)),"",1+V65)</f>
      </c>
    </row>
    <row r="66" spans="1:23" ht="13.5" customHeight="1" thickBot="1">
      <c r="A66" s="48">
        <f>IF(OR(G65=0,(1+MAXA($A65:$G65))&gt;VLOOKUP($AA83+1,$Y$74:$Z$85,2)),"",1+G65)</f>
        <v>31</v>
      </c>
      <c r="B66" s="49">
        <f>IF(OR(A65=0,(1+MAXA($A65:$G65))&gt;=VLOOKUP($AA83+1,$Y$74:$Z$85,2)),"",1+A66)</f>
      </c>
      <c r="C66" s="50"/>
      <c r="D66" s="50"/>
      <c r="E66" s="50"/>
      <c r="F66" s="50"/>
      <c r="G66" s="51"/>
      <c r="I66" s="48">
        <f>IF(OR(O65=0,(1+MAXA($I65:$O65))&gt;VLOOKUP($AA84+1,$Y$74:$Z$85,2)),"",1+O65)</f>
      </c>
      <c r="J66" s="49">
        <f>IF(OR(I66=0,(1+MAXA($I65:$O65))&gt;=VLOOKUP(AA84+1,$Y$74:$Z$85,2)),"",1+I66)</f>
      </c>
      <c r="K66" s="50"/>
      <c r="L66" s="50"/>
      <c r="M66" s="50"/>
      <c r="N66" s="50"/>
      <c r="O66" s="51"/>
      <c r="Q66" s="48">
        <f>IF(OR(W65=0,(1+MAXA($Q65:$W65))&gt;VLOOKUP($AA85+1,$Y$74:$Z$85,2)),"",1+W65)</f>
      </c>
      <c r="R66" s="55">
        <f>IF(OR(Q65=0,(1+MAXA($Q65:$W65))&gt;=VLOOKUP($AA85+1,$Y$74:$Z$85,2)),"",1+Q66)</f>
      </c>
      <c r="S66" s="50"/>
      <c r="T66" s="50"/>
      <c r="U66" s="50"/>
      <c r="V66" s="50"/>
      <c r="W66" s="51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56" t="s">
        <v>72</v>
      </c>
      <c r="Z72" s="57"/>
      <c r="AA72" s="57"/>
      <c r="AB72" s="57"/>
      <c r="AC72" s="57"/>
      <c r="AD72" s="57"/>
      <c r="AE72" s="57"/>
      <c r="AF72" s="57"/>
      <c r="AG72" s="58"/>
    </row>
    <row r="73" spans="25:33" ht="18" hidden="1">
      <c r="Y73" s="59" t="s">
        <v>73</v>
      </c>
      <c r="Z73" s="60"/>
      <c r="AA73" s="60"/>
      <c r="AB73" s="60"/>
      <c r="AC73" s="60"/>
      <c r="AD73" s="60"/>
      <c r="AE73" s="60"/>
      <c r="AF73" s="60"/>
      <c r="AG73" s="61"/>
    </row>
    <row r="74" spans="25:33" ht="12.75" hidden="1">
      <c r="Y74" s="62">
        <v>1</v>
      </c>
      <c r="Z74" s="63">
        <v>31</v>
      </c>
      <c r="AA74" s="63">
        <v>0</v>
      </c>
      <c r="AB74" s="64" t="s">
        <v>74</v>
      </c>
      <c r="AC74" s="65"/>
      <c r="AD74" s="65"/>
      <c r="AE74" s="66">
        <f>DATE($Z$88,Y74,1)</f>
        <v>40179</v>
      </c>
      <c r="AF74" s="63">
        <f aca="true" t="shared" si="24" ref="AF74:AF85">MOD(AE74,7)</f>
        <v>6</v>
      </c>
      <c r="AG74" s="67"/>
    </row>
    <row r="75" spans="25:33" ht="12.75" hidden="1">
      <c r="Y75" s="62">
        <v>2</v>
      </c>
      <c r="Z75" s="63">
        <f>IF(MOD(O21,4)=0,29,28)</f>
        <v>28</v>
      </c>
      <c r="AA75" s="63">
        <v>1</v>
      </c>
      <c r="AB75" s="64" t="s">
        <v>75</v>
      </c>
      <c r="AC75" s="65"/>
      <c r="AD75" s="65"/>
      <c r="AE75" s="66">
        <f aca="true" t="shared" si="25" ref="AE75:AE85">AE74+Z74</f>
        <v>40210</v>
      </c>
      <c r="AF75" s="63">
        <f t="shared" si="24"/>
        <v>2</v>
      </c>
      <c r="AG75" s="67"/>
    </row>
    <row r="76" spans="25:33" ht="12.75" hidden="1">
      <c r="Y76" s="62">
        <v>3</v>
      </c>
      <c r="Z76" s="63">
        <v>31</v>
      </c>
      <c r="AA76" s="63">
        <v>2</v>
      </c>
      <c r="AB76" s="64" t="s">
        <v>76</v>
      </c>
      <c r="AC76" s="65"/>
      <c r="AD76" s="65"/>
      <c r="AE76" s="66">
        <f t="shared" si="25"/>
        <v>40238</v>
      </c>
      <c r="AF76" s="63">
        <f t="shared" si="24"/>
        <v>2</v>
      </c>
      <c r="AG76" s="67"/>
    </row>
    <row r="77" spans="25:33" ht="12.75" hidden="1">
      <c r="Y77" s="62">
        <v>4</v>
      </c>
      <c r="Z77" s="63">
        <v>30</v>
      </c>
      <c r="AA77" s="63">
        <v>3</v>
      </c>
      <c r="AB77" s="64" t="s">
        <v>77</v>
      </c>
      <c r="AC77" s="65"/>
      <c r="AD77" s="65"/>
      <c r="AE77" s="66">
        <f t="shared" si="25"/>
        <v>40269</v>
      </c>
      <c r="AF77" s="63">
        <f t="shared" si="24"/>
        <v>5</v>
      </c>
      <c r="AG77" s="67"/>
    </row>
    <row r="78" spans="25:33" ht="12.75" hidden="1">
      <c r="Y78" s="62">
        <v>5</v>
      </c>
      <c r="Z78" s="63">
        <v>31</v>
      </c>
      <c r="AA78" s="63">
        <v>4</v>
      </c>
      <c r="AB78" s="64" t="s">
        <v>78</v>
      </c>
      <c r="AC78" s="65"/>
      <c r="AD78" s="65"/>
      <c r="AE78" s="66">
        <f t="shared" si="25"/>
        <v>40299</v>
      </c>
      <c r="AF78" s="63">
        <f t="shared" si="24"/>
        <v>0</v>
      </c>
      <c r="AG78" s="67"/>
    </row>
    <row r="79" spans="25:33" ht="12.75" hidden="1">
      <c r="Y79" s="62">
        <v>6</v>
      </c>
      <c r="Z79" s="63">
        <v>30</v>
      </c>
      <c r="AA79" s="63">
        <v>5</v>
      </c>
      <c r="AB79" s="64" t="s">
        <v>79</v>
      </c>
      <c r="AC79" s="65"/>
      <c r="AD79" s="65"/>
      <c r="AE79" s="66">
        <f t="shared" si="25"/>
        <v>40330</v>
      </c>
      <c r="AF79" s="63">
        <f t="shared" si="24"/>
        <v>3</v>
      </c>
      <c r="AG79" s="67"/>
    </row>
    <row r="80" spans="25:33" ht="12.75" hidden="1">
      <c r="Y80" s="62">
        <v>7</v>
      </c>
      <c r="Z80" s="63">
        <v>31</v>
      </c>
      <c r="AA80" s="63">
        <v>6</v>
      </c>
      <c r="AB80" s="64" t="s">
        <v>80</v>
      </c>
      <c r="AC80" s="65"/>
      <c r="AD80" s="65"/>
      <c r="AE80" s="66">
        <f t="shared" si="25"/>
        <v>40360</v>
      </c>
      <c r="AF80" s="63">
        <f t="shared" si="24"/>
        <v>5</v>
      </c>
      <c r="AG80" s="67"/>
    </row>
    <row r="81" spans="25:33" ht="12.75" hidden="1">
      <c r="Y81" s="62">
        <v>8</v>
      </c>
      <c r="Z81" s="63">
        <v>31</v>
      </c>
      <c r="AA81" s="63">
        <v>7</v>
      </c>
      <c r="AB81" s="64" t="s">
        <v>81</v>
      </c>
      <c r="AC81" s="65"/>
      <c r="AD81" s="65"/>
      <c r="AE81" s="66">
        <f t="shared" si="25"/>
        <v>40391</v>
      </c>
      <c r="AF81" s="63">
        <f t="shared" si="24"/>
        <v>1</v>
      </c>
      <c r="AG81" s="67"/>
    </row>
    <row r="82" spans="25:33" ht="12.75" hidden="1">
      <c r="Y82" s="62">
        <v>9</v>
      </c>
      <c r="Z82" s="63">
        <v>30</v>
      </c>
      <c r="AA82" s="63">
        <v>8</v>
      </c>
      <c r="AB82" s="64" t="s">
        <v>82</v>
      </c>
      <c r="AC82" s="65"/>
      <c r="AD82" s="65"/>
      <c r="AE82" s="66">
        <f t="shared" si="25"/>
        <v>40422</v>
      </c>
      <c r="AF82" s="63">
        <f t="shared" si="24"/>
        <v>4</v>
      </c>
      <c r="AG82" s="67"/>
    </row>
    <row r="83" spans="25:33" ht="12.75" hidden="1">
      <c r="Y83" s="62">
        <v>10</v>
      </c>
      <c r="Z83" s="63">
        <v>31</v>
      </c>
      <c r="AA83" s="63">
        <v>9</v>
      </c>
      <c r="AB83" s="64" t="s">
        <v>83</v>
      </c>
      <c r="AC83" s="65"/>
      <c r="AD83" s="65"/>
      <c r="AE83" s="66">
        <f t="shared" si="25"/>
        <v>40452</v>
      </c>
      <c r="AF83" s="63">
        <f t="shared" si="24"/>
        <v>6</v>
      </c>
      <c r="AG83" s="67"/>
    </row>
    <row r="84" spans="25:33" ht="12.75" hidden="1">
      <c r="Y84" s="62">
        <v>11</v>
      </c>
      <c r="Z84" s="63">
        <v>30</v>
      </c>
      <c r="AA84" s="63">
        <v>10</v>
      </c>
      <c r="AB84" s="64" t="s">
        <v>84</v>
      </c>
      <c r="AC84" s="65"/>
      <c r="AD84" s="65"/>
      <c r="AE84" s="66">
        <f t="shared" si="25"/>
        <v>40483</v>
      </c>
      <c r="AF84" s="63">
        <f t="shared" si="24"/>
        <v>2</v>
      </c>
      <c r="AG84" s="67"/>
    </row>
    <row r="85" spans="25:33" ht="12.75" hidden="1">
      <c r="Y85" s="62">
        <v>12</v>
      </c>
      <c r="Z85" s="63">
        <v>31</v>
      </c>
      <c r="AA85" s="63">
        <v>11</v>
      </c>
      <c r="AB85" s="64" t="s">
        <v>85</v>
      </c>
      <c r="AC85" s="65"/>
      <c r="AD85" s="65"/>
      <c r="AE85" s="66">
        <f t="shared" si="25"/>
        <v>40513</v>
      </c>
      <c r="AF85" s="63">
        <f t="shared" si="24"/>
        <v>4</v>
      </c>
      <c r="AG85" s="67"/>
    </row>
    <row r="86" spans="25:33" ht="12.75" hidden="1">
      <c r="Y86" s="68"/>
      <c r="Z86" s="65"/>
      <c r="AA86" s="65"/>
      <c r="AB86" s="65"/>
      <c r="AC86" s="65"/>
      <c r="AD86" s="65"/>
      <c r="AE86" s="65"/>
      <c r="AF86" s="65"/>
      <c r="AG86" s="67"/>
    </row>
    <row r="87" spans="25:33" ht="12.75" hidden="1">
      <c r="Y87" s="69" t="s">
        <v>86</v>
      </c>
      <c r="Z87" s="70">
        <v>1</v>
      </c>
      <c r="AA87" s="70">
        <v>2</v>
      </c>
      <c r="AB87" s="70">
        <v>3</v>
      </c>
      <c r="AC87" s="70">
        <v>4</v>
      </c>
      <c r="AD87" s="70">
        <v>5</v>
      </c>
      <c r="AE87" s="70">
        <v>6</v>
      </c>
      <c r="AF87" s="70">
        <v>0</v>
      </c>
      <c r="AG87" s="67"/>
    </row>
    <row r="88" spans="25:33" ht="13.5" hidden="1" thickBot="1">
      <c r="Y88" s="71" t="s">
        <v>87</v>
      </c>
      <c r="Z88" s="72">
        <f>IF(O21&gt;199,O21-1900,O21)</f>
        <v>110</v>
      </c>
      <c r="AA88" s="73"/>
      <c r="AB88" s="73"/>
      <c r="AC88" s="73"/>
      <c r="AD88" s="73"/>
      <c r="AE88" s="73"/>
      <c r="AF88" s="73"/>
      <c r="AG88" s="74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Rafael</cp:lastModifiedBy>
  <cp:lastPrinted>2003-06-03T13:46:06Z</cp:lastPrinted>
  <dcterms:created xsi:type="dcterms:W3CDTF">1997-01-04T17:06:19Z</dcterms:created>
  <dcterms:modified xsi:type="dcterms:W3CDTF">2009-07-20T20:13:30Z</dcterms:modified>
  <cp:category/>
  <cp:version/>
  <cp:contentType/>
  <cp:contentStatus/>
</cp:coreProperties>
</file>